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1925" windowHeight="5910" activeTab="0"/>
  </bookViews>
  <sheets>
    <sheet name="TOBU00-0" sheetId="1" r:id="rId1"/>
  </sheets>
  <definedNames>
    <definedName name="_Regression_Int" localSheetId="0" hidden="1">1</definedName>
    <definedName name="_xlnm.Print_Area">#N/A</definedName>
    <definedName name="Print_Area_MI" localSheetId="0">'TOBU00-0'!$A$1:$G$1139</definedName>
    <definedName name="PRINT_AREA_MI">#N/A</definedName>
  </definedNames>
  <calcPr fullCalcOnLoad="1"/>
</workbook>
</file>

<file path=xl/sharedStrings.xml><?xml version="1.0" encoding="utf-8"?>
<sst xmlns="http://schemas.openxmlformats.org/spreadsheetml/2006/main" count="2713" uniqueCount="657">
  <si>
    <t>ACCOUNT</t>
  </si>
  <si>
    <t>DESCRIPTION</t>
  </si>
  <si>
    <t>EXPENDED</t>
  </si>
  <si>
    <t>=</t>
  </si>
  <si>
    <t>SALARY - DEPARTMENT HEAD</t>
  </si>
  <si>
    <t>SALARY - SELECTMEN</t>
  </si>
  <si>
    <t>STAFF</t>
  </si>
  <si>
    <t>STAFF OVERTIME</t>
  </si>
  <si>
    <t>PART-TIME STAFF</t>
  </si>
  <si>
    <t>-</t>
  </si>
  <si>
    <t>TOTAL PERSONNEL SERVICES</t>
  </si>
  <si>
    <t>MILEAGE</t>
  </si>
  <si>
    <t>NOTICES</t>
  </si>
  <si>
    <t>ENGINEERING SERVICES</t>
  </si>
  <si>
    <t>DUES &amp; CONFERENCES</t>
  </si>
  <si>
    <t>CONTRACTUAL SERVICES</t>
  </si>
  <si>
    <t>TOTAL SERVICES</t>
  </si>
  <si>
    <t>BOOKS &amp; PERIODICALS</t>
  </si>
  <si>
    <t>TOTAL SUPPLIES</t>
  </si>
  <si>
    <t>TOTAL BOARD OF SELECTMEN</t>
  </si>
  <si>
    <t>TOTAL TRANSFER OUT</t>
  </si>
  <si>
    <t>PRINTING</t>
  </si>
  <si>
    <t>TOTAL ASSESSOR</t>
  </si>
  <si>
    <t>MATERIALS &amp; SUPPLIES</t>
  </si>
  <si>
    <t>TOTAL TAX COLLECTOR</t>
  </si>
  <si>
    <t>AUDITING</t>
  </si>
  <si>
    <t>TOTAL FINANCE</t>
  </si>
  <si>
    <t xml:space="preserve"> </t>
  </si>
  <si>
    <t>VITAL STATISTICS</t>
  </si>
  <si>
    <t>OFFICE EQUIPMENT</t>
  </si>
  <si>
    <t>TOTAL CAPITAL OUTLAY</t>
  </si>
  <si>
    <t>TOTAL TOWN CLERK</t>
  </si>
  <si>
    <t>CANVASS</t>
  </si>
  <si>
    <t>TELEPHONE</t>
  </si>
  <si>
    <t>TOTAL ELECTION</t>
  </si>
  <si>
    <t>TOTAL PROBATE COURT</t>
  </si>
  <si>
    <t>TOTAL TOWN COUNSEL</t>
  </si>
  <si>
    <t>FUEL, WATER &amp; ELECTRICITY</t>
  </si>
  <si>
    <t>MAINTENANCE AGREEMENTS</t>
  </si>
  <si>
    <t>POSTAGE</t>
  </si>
  <si>
    <t>TOTAL REPAIRS &amp; MAINTENANCE</t>
  </si>
  <si>
    <t>TOTAL TOWN HALL</t>
  </si>
  <si>
    <t>COMPUTER SPECIAL SERVICES</t>
  </si>
  <si>
    <t>SOFTWARE LICENSE</t>
  </si>
  <si>
    <t>REPAIRS AND MAINTENANCE</t>
  </si>
  <si>
    <t>TOTAL DATA PROCESSING</t>
  </si>
  <si>
    <t>WORKER'S COMPENSATION</t>
  </si>
  <si>
    <t>AUTOMOBILE INSURANCE</t>
  </si>
  <si>
    <t>BONDS</t>
  </si>
  <si>
    <t>TOTAL INSURANCE</t>
  </si>
  <si>
    <t>MEDICARE</t>
  </si>
  <si>
    <t>PENSION PROGRAM</t>
  </si>
  <si>
    <t>UNION A-7 HEALTH INSURANCE</t>
  </si>
  <si>
    <t>UNEMPLOYMENT COMPENSATION</t>
  </si>
  <si>
    <t>TOTAL EMPLOYEE BENEFITS</t>
  </si>
  <si>
    <t>TOTAL INSURANCE &amp; EMPLOYEE BENEFITS</t>
  </si>
  <si>
    <t>TOTAL PLANNING &amp; ZONING COMMISSION</t>
  </si>
  <si>
    <t>OPERATING EXPENSE</t>
  </si>
  <si>
    <t>TOTAL OPERATING EXPENSE</t>
  </si>
  <si>
    <t>TOTAL ECONOMIC DEVELOPMENT COMMISSION</t>
  </si>
  <si>
    <t>CONTINGENCY FUND</t>
  </si>
  <si>
    <t>TOTAL CONTINGENCY FUND</t>
  </si>
  <si>
    <t xml:space="preserve"> GENERAL GOVERNMENT BOARDS AND COMMISSIONS</t>
  </si>
  <si>
    <t>BOARD OF ASSESSMENT APPEALS</t>
  </si>
  <si>
    <t>ZONING BOARD OF APPEALS</t>
  </si>
  <si>
    <t>COUNCIL OF GOVERNMENTS</t>
  </si>
  <si>
    <t>CONSERVATION COMMISSION</t>
  </si>
  <si>
    <t>HISTORIC PROPERTIES COMM.</t>
  </si>
  <si>
    <t>MUNICIPAL HISTORIAN</t>
  </si>
  <si>
    <t>HISTORIC DISTRICT COMMISSION</t>
  </si>
  <si>
    <t>QUASSETT SCHOOL COMMITTEE</t>
  </si>
  <si>
    <t>TOTAL GENERAL GOVERNMENT COMMISSIONS</t>
  </si>
  <si>
    <t>DUES AND CONFERENCES</t>
  </si>
  <si>
    <t>TOTAL BUILDING OFFICIAL</t>
  </si>
  <si>
    <t>OCCUPATIONAL HEALTH SERVICES</t>
  </si>
  <si>
    <t>911 EMERGENCY SYSTEM</t>
  </si>
  <si>
    <t>PERSONAL PROTECTIVE EQUIPMENT</t>
  </si>
  <si>
    <t>COMMUNICATION EQUIPMENT</t>
  </si>
  <si>
    <t>FIRE PREVENTION ACTIVITIES</t>
  </si>
  <si>
    <t>PROTECTIVE EQUIPMENT REPAIR</t>
  </si>
  <si>
    <t>FIRE MARSHAL RADIO REPAIR</t>
  </si>
  <si>
    <t>INVESTIGATIVE EQUIPMENT REPAIR</t>
  </si>
  <si>
    <t>TOTAL MAINTENANCE &amp; REPAIR</t>
  </si>
  <si>
    <t>TOTAL FIRE PROTECTION</t>
  </si>
  <si>
    <t>TRAINING</t>
  </si>
  <si>
    <t>TOTAL POLICE PROTECTION</t>
  </si>
  <si>
    <t>TREE WARDEN</t>
  </si>
  <si>
    <t>TOTAL PUBLIC SAFETY COMMISSIONS</t>
  </si>
  <si>
    <t>DEPARTMENT HEAD</t>
  </si>
  <si>
    <t>STAFF - OVERTIME</t>
  </si>
  <si>
    <t>CDL COMPLIANCE</t>
  </si>
  <si>
    <t>ROAD SIGNS</t>
  </si>
  <si>
    <t>SMALL TOOLS</t>
  </si>
  <si>
    <t>DIRT ROADS &amp; ROADS</t>
  </si>
  <si>
    <t>GASOLINE &amp; DIESEL</t>
  </si>
  <si>
    <t>GREASE, OIL, TIRES</t>
  </si>
  <si>
    <t>OSHA EQUIPMENT</t>
  </si>
  <si>
    <t>PARTS &amp; SUPPLIES</t>
  </si>
  <si>
    <t>TOTAL MAINTENANCE</t>
  </si>
  <si>
    <t>SNOW &amp; ICE REMOVAL</t>
  </si>
  <si>
    <t>TOTAL WINTER ROAD MAINTENANCE</t>
  </si>
  <si>
    <t>TOTAL HIGHWAY</t>
  </si>
  <si>
    <t>FUEL WATER &amp; ELECTRICITY</t>
  </si>
  <si>
    <t>RECYCLING PROGRAM</t>
  </si>
  <si>
    <t>HAZARDOUS WASTE COLLECTION</t>
  </si>
  <si>
    <t>HAULING &amp; DISPOSAL FEES</t>
  </si>
  <si>
    <t>TOTAL TRANSFER STATION/RECYCLING CENTER</t>
  </si>
  <si>
    <t>MUNICIPAL AGENT/ELDERLY</t>
  </si>
  <si>
    <t>BEAUTIFICATION COMMITTEE</t>
  </si>
  <si>
    <t>COMMONS</t>
  </si>
  <si>
    <t>MEMORIAL DAY</t>
  </si>
  <si>
    <t>TOTAL PUBLIC HEALTH, RECREATION &amp; WELFARE COMMISSIONS</t>
  </si>
  <si>
    <t>TOTAL GENERAL GOVERNMENT OPERATIONS</t>
  </si>
  <si>
    <t>TOTAL REDEMPTION OF DEBT</t>
  </si>
  <si>
    <t>TOTAL GENERAL GOVERNMENT BUDGET</t>
  </si>
  <si>
    <t>TOWN OF WOODSTOCK</t>
  </si>
  <si>
    <t>BOARD OF SELECTMEN</t>
  </si>
  <si>
    <t>ASSESSOR</t>
  </si>
  <si>
    <t>TAX COLLECTOR</t>
  </si>
  <si>
    <t>BUILDING OFFICIAL</t>
  </si>
  <si>
    <t>PUBLIC SAFETY BOARDS AND COMMISSIONS</t>
  </si>
  <si>
    <t>HIGHWAY DEPARTMENT</t>
  </si>
  <si>
    <t>REQUEST</t>
  </si>
  <si>
    <t>TOWN CLERK</t>
  </si>
  <si>
    <t>ELECTION</t>
  </si>
  <si>
    <t>PROBATE</t>
  </si>
  <si>
    <t>TOWN COUNSEL</t>
  </si>
  <si>
    <t>TOWN HALL</t>
  </si>
  <si>
    <t>DATA PROCESSING</t>
  </si>
  <si>
    <t>INSURANCE AND EMPLOYEE BENEFITS</t>
  </si>
  <si>
    <t>PLANNING &amp; ZONING COMMISSION</t>
  </si>
  <si>
    <t>ECONOMIC DEVELOPMENT COMMISSION</t>
  </si>
  <si>
    <t>POLICE PROTECTION</t>
  </si>
  <si>
    <t>ANIMAL CONTROL</t>
  </si>
  <si>
    <t xml:space="preserve">TRANSFER STATION/RECYCLING CENTER </t>
  </si>
  <si>
    <t>PUBLIC HEALTH, RECREATION &amp; WELFARE BOARDS &amp; COMMISSIONS</t>
  </si>
  <si>
    <t>PRINCIPAL &amp; INTEREST PAYMENTS</t>
  </si>
  <si>
    <t>REDEMPTION OF DEBT</t>
  </si>
  <si>
    <t>K-4 RENOVATIONS - INTEREST</t>
  </si>
  <si>
    <t>K-4 RENOVATIONS - PRINCIPAL</t>
  </si>
  <si>
    <t>COMMUNICATIONS (PRINTING)</t>
  </si>
  <si>
    <t>LEGAL FEES</t>
  </si>
  <si>
    <t>OPEN SPACE PROFESSIONAL SERVICES</t>
  </si>
  <si>
    <t>FIRE MARSHAL</t>
  </si>
  <si>
    <t>HEAT</t>
  </si>
  <si>
    <t>PAGER REPLACEMENT</t>
  </si>
  <si>
    <t>PERSONAL PROTECTION EQUIPMENT</t>
  </si>
  <si>
    <t>APPARATUS MAINTENANCE</t>
  </si>
  <si>
    <t>APPARATUS REFURBISHMENT</t>
  </si>
  <si>
    <t>BUILDING MAINTENANCE</t>
  </si>
  <si>
    <t>EQUIPMENT MAINTENANCE</t>
  </si>
  <si>
    <t>RADIO REPAIRS</t>
  </si>
  <si>
    <t>CAPITAL IMPROVEMENTS (BUILDINGS)</t>
  </si>
  <si>
    <t>APPARATUS PAYMENTS (EXISTING)</t>
  </si>
  <si>
    <t>NEW APPARATUS FUND</t>
  </si>
  <si>
    <t>NEW EQUIPMENT (NON-APPARATUS)</t>
  </si>
  <si>
    <t>REGULAR OPERATIONS</t>
  </si>
  <si>
    <t>TOTAL MISCELLANEOUS</t>
  </si>
  <si>
    <t>TOTAL FIRE MARSHAL</t>
  </si>
  <si>
    <t>FUEL</t>
  </si>
  <si>
    <t>FIRE PROTECTION ASSOCIATION</t>
  </si>
  <si>
    <t>DAY KIMBALL HOMECARE</t>
  </si>
  <si>
    <t>NE DISTRICT DEPT OF HEALTH</t>
  </si>
  <si>
    <t>TVCCA ELDERLY NUTRITION PROGRAM</t>
  </si>
  <si>
    <t>Percent</t>
  </si>
  <si>
    <t>Decrease</t>
  </si>
  <si>
    <t>Increase/</t>
  </si>
  <si>
    <t>WFPA OPERATIONS</t>
  </si>
  <si>
    <t>CONTRACTUAL SERV-BURNING OFFICIALS</t>
  </si>
  <si>
    <t>BUILDING MILEAGE</t>
  </si>
  <si>
    <t>TOWN PLANNER</t>
  </si>
  <si>
    <t>TOTAL TOWN PLANNER</t>
  </si>
  <si>
    <t>TOWN WEBSITE MAINTENANCE</t>
  </si>
  <si>
    <t>INSURANCE</t>
  </si>
  <si>
    <t>PARAMEDIC INTERCEPT SERVICE</t>
  </si>
  <si>
    <t>FINANCE</t>
  </si>
  <si>
    <t>UNIFORMS</t>
  </si>
  <si>
    <t>HAZARDOUS WASTE DISPOSAL</t>
  </si>
  <si>
    <t>RECREATION-CAMP NAHACO</t>
  </si>
  <si>
    <t>PART-TIME FILL-IN STAFF</t>
  </si>
  <si>
    <t>OSHA MANDATES</t>
  </si>
  <si>
    <t>PART-TIME OFFICE ASSOCIATE</t>
  </si>
  <si>
    <t>BUILDING REPAIRS &amp; MAINTENANCE</t>
  </si>
  <si>
    <t xml:space="preserve">                     </t>
  </si>
  <si>
    <t>10-000-0000-210-500-00-961-11</t>
  </si>
  <si>
    <t>10-000-0000-210-505-00-201-11</t>
  </si>
  <si>
    <t>10-000-0000-210-505-00-203-11</t>
  </si>
  <si>
    <t>10-000-0000-210-510-00-210-11</t>
  </si>
  <si>
    <t>10-000-0000-210-510-00-211-11</t>
  </si>
  <si>
    <t>10-000-0000-210-510-00-215-11</t>
  </si>
  <si>
    <t>10-000-0000-210-510-00-217-11</t>
  </si>
  <si>
    <t>10-000-0000-210-515-00-271-11</t>
  </si>
  <si>
    <t>10-000-0000-210-515-00-272-11</t>
  </si>
  <si>
    <t>NOTICES-STATE REQUIRED NOTICE</t>
  </si>
  <si>
    <t>DUES &amp; CONFERENCE- ASSESSOR ASSOCIATIONS, MEETINGS, TRAINING &amp; FEES FOR CCMA RECERTIFICATION</t>
  </si>
  <si>
    <t>BOOKS &amp; PERIODICALS-ASSESSOR HANDBOOK REVISIONS &amp; NADA PRICING GUIDES</t>
  </si>
  <si>
    <t>SUPPLIES- MISC SUPPLIES FOR OFFICE</t>
  </si>
  <si>
    <t>10-000-0000-205-505-00-201-11</t>
  </si>
  <si>
    <t>10-000-0000-205-505-00-202-11</t>
  </si>
  <si>
    <t>10-000-0000-205-505-00-203-11</t>
  </si>
  <si>
    <t>10-000-0000-205-505-00-204-11</t>
  </si>
  <si>
    <t>10-000-0000-205-505-00-205-11</t>
  </si>
  <si>
    <t>10-000-0000-205-510-00-210-11</t>
  </si>
  <si>
    <t>10-000-0000-205-510-00-211-11</t>
  </si>
  <si>
    <t>10-000-0000-205-510-00-214-11</t>
  </si>
  <si>
    <t>10-000-0000-205-510-00-215-11</t>
  </si>
  <si>
    <t>10-000-0000-205-510-00-217-11</t>
  </si>
  <si>
    <t>REFERENCE CODE</t>
  </si>
  <si>
    <t>10-000-0000-335-500-00-498-14</t>
  </si>
  <si>
    <t>10-000-0000-335-500-00-503-14</t>
  </si>
  <si>
    <t xml:space="preserve">RECREATION-TOWN BEACH </t>
  </si>
  <si>
    <t>10-000-0000-335-500-00-504-14</t>
  </si>
  <si>
    <t>10-000-0000-335-500-00-505-14</t>
  </si>
  <si>
    <t>10-000-0000-335-500-00-506-14</t>
  </si>
  <si>
    <t>UNITED SOCIAL SERVICE</t>
  </si>
  <si>
    <t>10-000-0000-335-500-00-509-14</t>
  </si>
  <si>
    <t>10-000-0000-335-500-00-511-14</t>
  </si>
  <si>
    <t>10-000-0000-335-500-00-513-14</t>
  </si>
  <si>
    <t>10-000-0000-335-500-00-514-14</t>
  </si>
  <si>
    <t>LIBRARIES (4)</t>
  </si>
  <si>
    <t>10-000-0000-335-500-00-515-14</t>
  </si>
  <si>
    <t>10-000-0000-335-500-00-516-14</t>
  </si>
  <si>
    <t xml:space="preserve">ARBORETUM COMMITTEE </t>
  </si>
  <si>
    <t>10-000-0000-335-500-00-517-14</t>
  </si>
  <si>
    <t>10-000-0000-335-500-00-518-14</t>
  </si>
  <si>
    <t>10-000-0000-335-500-00-519-14</t>
  </si>
  <si>
    <t>TEEG SOCIAL SERVICES</t>
  </si>
  <si>
    <t>10-000-0000-335-500-00-520-14</t>
  </si>
  <si>
    <t>DIAL-A-RIDE</t>
  </si>
  <si>
    <t>10-000-0000-335-500-00-521-14</t>
  </si>
  <si>
    <t>WOODSTOCK GREEN ENERGY COMMITTEE</t>
  </si>
  <si>
    <t>10-000-0000-220-505-00-201-11</t>
  </si>
  <si>
    <t>10-000-0000-220-505-00-203-11</t>
  </si>
  <si>
    <t>10-000-0000-220-505-00-204-11</t>
  </si>
  <si>
    <t>10-000-0000-220-505-00-255-11</t>
  </si>
  <si>
    <t>STAFF SUMMER INTERN</t>
  </si>
  <si>
    <t>10-000-0000-220-510-00-210-11</t>
  </si>
  <si>
    <t>10-000-0000-220-510-00-211-11</t>
  </si>
  <si>
    <t>10-000-0000-220-510-00-215-11</t>
  </si>
  <si>
    <t>10-000-0000-220-510-00-217-11</t>
  </si>
  <si>
    <t>10-000-0000-220-515-00-271-11</t>
  </si>
  <si>
    <t>MATERIALS &amp; SUPPLIES &amp; EQUIPMENT</t>
  </si>
  <si>
    <t>NOTICES-STATE REQUIRED NOTICES</t>
  </si>
  <si>
    <t>10-000-0000-225-505-00-201-11</t>
  </si>
  <si>
    <t>10-000-0000-225-505-00-203-11</t>
  </si>
  <si>
    <t>10-000-0000-225-510-00-210-11</t>
  </si>
  <si>
    <t>10-000-0000-225-510-00-215-11</t>
  </si>
  <si>
    <t>10-000-0000-225-510-00-219-11</t>
  </si>
  <si>
    <t>AUDITING- FEES FOR PROFESSIONAL AUDIT YEARLY</t>
  </si>
  <si>
    <t>10-000-0000-230-505-00-201-11</t>
  </si>
  <si>
    <t>10-000-0000-230-505-00-203-11</t>
  </si>
  <si>
    <t>10-000-0000-230-510-00-211-11</t>
  </si>
  <si>
    <t xml:space="preserve">NOTICES </t>
  </si>
  <si>
    <t>10-000-0000-230-510-00-214-11</t>
  </si>
  <si>
    <t>10-000-0000-230-510-00-215-11</t>
  </si>
  <si>
    <t>10-000-0000-230-510-00-217-11</t>
  </si>
  <si>
    <t>10-000-0000-230-510-00-220-11</t>
  </si>
  <si>
    <t>10-000-0000-230-515-00-271-11</t>
  </si>
  <si>
    <t>NOTICES- STATE REQUIRED NOTICES</t>
  </si>
  <si>
    <t>PRINTING- ABSENTEE BALLOTS, PRIMARY, NOV ELECT., REFERENDA</t>
  </si>
  <si>
    <t>DUES &amp; CONFERENCES-WINDHAM COUNTY &amp; STATE &amp; NEW ENGLAND, CTCA, NEACTC CONFERENCES</t>
  </si>
  <si>
    <t>CONTRACTUAL SERVICES- LAND RECORD INDEXING, INDEX VERIFICATION, MICROFILM STORAGE, MAP MICROFILMING CONVERSION OF MAPS TO CD</t>
  </si>
  <si>
    <t>MATERIALS &amp; SUPPLIES- PAGES FOR VITAL RECORDS</t>
  </si>
  <si>
    <t>10-000-0000-235-505-00-201-11</t>
  </si>
  <si>
    <t>10-000-0000-235-505-00-204-11</t>
  </si>
  <si>
    <t>10-000-0000-235-505-00-205-11</t>
  </si>
  <si>
    <t>10-000-0000-235-510-00-210-11</t>
  </si>
  <si>
    <t>10-000-0000-235-510-00-215-11</t>
  </si>
  <si>
    <t>10-000-0000-235-510-00-217-11</t>
  </si>
  <si>
    <t>10-000-0000-235-510-00-221-11</t>
  </si>
  <si>
    <t>10-000-0000-235-510-00-225-11</t>
  </si>
  <si>
    <t>10-000-0000-235-515-00-271-11</t>
  </si>
  <si>
    <t>10-000-0000-240-510-00-217-11</t>
  </si>
  <si>
    <t>10-000-0000-245-580-00-222-11</t>
  </si>
  <si>
    <t>10-000-0000-250-505-00-205-11</t>
  </si>
  <si>
    <t>10-000-0000-250-510-00-224-11</t>
  </si>
  <si>
    <t>10-000-0000-250-510-00-225-11</t>
  </si>
  <si>
    <t>10-000-0000-250-510-00-226-11</t>
  </si>
  <si>
    <t>10-000-0000-250-515-00-270-11</t>
  </si>
  <si>
    <t>10-000-0000-250-515-00-271-11</t>
  </si>
  <si>
    <t>10-000-0000-250-525-00-275-11</t>
  </si>
  <si>
    <t>10-000-0000-250-530-00-310-11</t>
  </si>
  <si>
    <t xml:space="preserve">REPAIRS &amp; MAINTENANCE </t>
  </si>
  <si>
    <t>10-000-0000-250-530-00-315-11</t>
  </si>
  <si>
    <t>10-000-0000-260-500-00-325-11</t>
  </si>
  <si>
    <t>10-000-0000-260-500-00-326-11</t>
  </si>
  <si>
    <t>10-000-0000-260-500-00-327-11</t>
  </si>
  <si>
    <t xml:space="preserve">LIABILITY INSURANCE </t>
  </si>
  <si>
    <t>10-000-0000-260-500-00-328-11</t>
  </si>
  <si>
    <t xml:space="preserve">PROPERTY INSURANCE </t>
  </si>
  <si>
    <t>10-000-0000-260-500-00-329-11</t>
  </si>
  <si>
    <t>10-000-0000-260-535-00-041-11</t>
  </si>
  <si>
    <t xml:space="preserve">SOCIAL SECURITY </t>
  </si>
  <si>
    <t>10-000-0000-260-535-00-042-11</t>
  </si>
  <si>
    <t>10-000-0000-260-535-00-043-11</t>
  </si>
  <si>
    <t>10-000-0000-260-535-00-330-11</t>
  </si>
  <si>
    <t>10-000-0000-260-535-00-331-11</t>
  </si>
  <si>
    <t>10-000-0000-260-535-00-332-11</t>
  </si>
  <si>
    <t>10-000-0000-260-535-00-334-11</t>
  </si>
  <si>
    <t>SALARY-  2 REGISTRARS</t>
  </si>
  <si>
    <t>OVERTIME-CANVASS, REFERENDUMS &amp; PRIMARIES</t>
  </si>
  <si>
    <t>PART-TIME STAFF- POLL WORKERS FOR MUNICIPAL, FEDERAL &amp; REFERENDUM VOTES, DEPUTIES</t>
  </si>
  <si>
    <t>MILEAGE- REIMBURSEMENT MEETINGS &amp; CONFERENCES</t>
  </si>
  <si>
    <t>DUES &amp; CONFERENCES- ELECTION DIVISION MTG, ROVAC CONVENTIONS</t>
  </si>
  <si>
    <t>TOWN COUNSEL/BOS</t>
  </si>
  <si>
    <t>10-000-0000-326-580-00-222-11</t>
  </si>
  <si>
    <t>ENVIRONMENTAL</t>
  </si>
  <si>
    <t>10-000-0000-285-580-00-222-11</t>
  </si>
  <si>
    <t>OFFICE EQUIPMENT-   COMPUTER, MISC OFFICE EQUIPMENT, ETC</t>
  </si>
  <si>
    <t>10-000-0000-255-510-00-217-11</t>
  </si>
  <si>
    <t>10-000-0000-255-510-00-226-11</t>
  </si>
  <si>
    <t>10-000-0000-255-510-00-227-11</t>
  </si>
  <si>
    <t>10-000-0000-255-510-00-228-11</t>
  </si>
  <si>
    <t>10-000-0000-255-515-00-271-11</t>
  </si>
  <si>
    <t>10-000-0000-255-525-00-275-11</t>
  </si>
  <si>
    <t>10-000-0000-255-530-00-310-11</t>
  </si>
  <si>
    <t xml:space="preserve">REPAIRS AND MAINTENANCE </t>
  </si>
  <si>
    <t>10-000-0000-255-530-00-322-11</t>
  </si>
  <si>
    <t>10-000-0000-265-510-00-211-11</t>
  </si>
  <si>
    <t>10-000-0000-265-510-00-214-11</t>
  </si>
  <si>
    <t>10-000-0000-265-510-00-215-11</t>
  </si>
  <si>
    <t>10-000-0000-265-510-00-217-11</t>
  </si>
  <si>
    <t>10-000-0000-265-515-00-272-11</t>
  </si>
  <si>
    <t>NOTICES- STATE REQUIRED</t>
  </si>
  <si>
    <t>PRINTING- REGULATION BOOKS,  PERMITS &amp; MISC</t>
  </si>
  <si>
    <t>DUES &amp; CONFERENCES- CONFERENCES  RELATED TO PLANNING &amp; ZONING</t>
  </si>
  <si>
    <t>BOOKS &amp; PERIODICALS- REQUIRED BOOKS</t>
  </si>
  <si>
    <t>MATERIALS &amp; SUPPLIES-MISC SUPPLIES</t>
  </si>
  <si>
    <t>10-000-0000-275-500-00-249-11</t>
  </si>
  <si>
    <t>OPERATING EXPENSE-SUPPLIES, SIGNAGE &amp; BUSINESS OUTREACH</t>
  </si>
  <si>
    <t>10-000-0000-280-500-00-158-11</t>
  </si>
  <si>
    <t>BOARD OF FINANCE-EMERGENCY EXPENDITURES</t>
  </si>
  <si>
    <t>10-000-0000-285-500-00-370-11</t>
  </si>
  <si>
    <t>10-000-0000-285-500-00-371-11</t>
  </si>
  <si>
    <t>10-000-0000-285-500-00-372-11</t>
  </si>
  <si>
    <t>10-000-0000-285-500-00-374-11</t>
  </si>
  <si>
    <t>10-000-0000-285-500-00-375-11</t>
  </si>
  <si>
    <t>10-000-0000-285-500-00-376-11</t>
  </si>
  <si>
    <t>10-000-0000-285-500-00-377-11</t>
  </si>
  <si>
    <t>10-000-0000-285-500-00-378-11</t>
  </si>
  <si>
    <t>10-000-0000-285-500-00-379-11</t>
  </si>
  <si>
    <t>OPEN SPACE LAND ACQUISITION TRANSFER OUT</t>
  </si>
  <si>
    <t>10-000-0000-285-500-00-381-11</t>
  </si>
  <si>
    <t>10-000-0000-285-500-00-383-11</t>
  </si>
  <si>
    <t>WOODSTOCK AGRICULTURAL COMMISSION</t>
  </si>
  <si>
    <t>10-000-0000-300-505-00-201-12</t>
  </si>
  <si>
    <t>10-000-0000-300-505-00-203-12</t>
  </si>
  <si>
    <t>10-000-0000-300-505-00-205-12</t>
  </si>
  <si>
    <t>10-000-0000-300-505-00-204-12</t>
  </si>
  <si>
    <t>PART-TIME FILL OVERTIME</t>
  </si>
  <si>
    <t>10-000-0000-300-510-00-210-12</t>
  </si>
  <si>
    <t>10-000-0000-300-510-00-215-12</t>
  </si>
  <si>
    <t>10-000-0000-300-510-00-217-12</t>
  </si>
  <si>
    <t>10-000-0000-300-510-00-225-12</t>
  </si>
  <si>
    <t>10-000-0000-300-515-00-271-12</t>
  </si>
  <si>
    <t>MILEAGE- REIMBURSEMENT FOR INSPECTION, CONFERENCES &amp; MEETINGS</t>
  </si>
  <si>
    <t>DUES &amp; CONFERENCES-NE CT BUILDING OFFICIALS, UNIVERSITY CONFERENCE, INTERNATIONAL CODE COUNCIL, EASTERN STATES BLDG OFFICIAL FED &amp; CBOA</t>
  </si>
  <si>
    <t>BUILDING -CONTRACTUAL SERVICES</t>
  </si>
  <si>
    <t>10-000-0000-305-505-00-203-12</t>
  </si>
  <si>
    <t>10-000-0000-305-505-00-205-12</t>
  </si>
  <si>
    <t>10-000-0000-305-510-00-210-12</t>
  </si>
  <si>
    <t>10-000-0000-305-510-00-215-12</t>
  </si>
  <si>
    <t>10-000-0000-305-510-00-217-12</t>
  </si>
  <si>
    <t>10-000-0000-305-515-00-271-12</t>
  </si>
  <si>
    <t>10-000-0000-305-515-00-274-12</t>
  </si>
  <si>
    <t>10-000-0000-305-515-00-279-12</t>
  </si>
  <si>
    <t>10-000-0000-305-515-00-280-12</t>
  </si>
  <si>
    <t>10-000-0000-305-515-00-281-12</t>
  </si>
  <si>
    <t>10-000-0000-305-530-00-274-12</t>
  </si>
  <si>
    <t>10-000-0000-305-530-00-311-12</t>
  </si>
  <si>
    <t>10-000-0000-305-530-00-320-12</t>
  </si>
  <si>
    <t xml:space="preserve">PART-TIME -  2 DEPUTY FIRE MARSHAL </t>
  </si>
  <si>
    <t>MILEAGE-INCLUDES TRAINING CLASSES, CONFERENCES, SEMINARS, INSPECTIONS, INVESTIGATIONS</t>
  </si>
  <si>
    <t xml:space="preserve">DUES &amp; CONFERENCE- TRAINING FUNCTIONS </t>
  </si>
  <si>
    <t>CONTRACTUAL SERV-BURNING OFFICIALS-PERMITS</t>
  </si>
  <si>
    <t>MATERIALS &amp; SUPPLIES-FIRE SAFETY CODE BOOKS, NFPA FIRE CODE SUB., ICC FOR CODE UPDATES, FIREHOUSE FIRE REP. SYSTEM, INVEST. BOOKS, CD &amp; OFFICE SUPPLIES</t>
  </si>
  <si>
    <t>PERSONAL PROTECTIVE EQUIPMENT-HAND, FOOT AND HEAD PROTECTION</t>
  </si>
  <si>
    <t>FIRE PREVENTION ACTIVITIES-MATERIAL TO PROMOTE FIRE SAFETY, ETC</t>
  </si>
  <si>
    <t>PROTECTIVE EQUIPMENT REPAIR-REPAIR OF PROTECTIVE EQUIPMENT, ANTICIPATED REPLACEMENT OF SENSOR GAS FOR BIO-SYSTEMS METER, GENERATORS&amp; LIGHTS</t>
  </si>
  <si>
    <t>FIRE MARSHAL RADIO REPAIR-REPAIR FOR COMMUNICATION EQUIPMENT</t>
  </si>
  <si>
    <t>INVESTIGATIVE EQUIPMENT REPAIR-MAINTAINING INVESTIGATIVE EQUIPMENT</t>
  </si>
  <si>
    <t>10-000-0000-307-510-00-219-12</t>
  </si>
  <si>
    <t>10-000-0000-307-510-00-224-12</t>
  </si>
  <si>
    <t>ELECTRICITY</t>
  </si>
  <si>
    <t>10-000-0000-307-510-00-225-12</t>
  </si>
  <si>
    <t>10-000-0000-307-510-00-229-12</t>
  </si>
  <si>
    <t>10-000-0000-307-510-00-231-12</t>
  </si>
  <si>
    <t>10-000-0000-307-510-00-340-12</t>
  </si>
  <si>
    <t>10-000-0000-307-515-00-274-12</t>
  </si>
  <si>
    <t>10-000-0000-307-515-00-280-12</t>
  </si>
  <si>
    <t>10-000-0000-307-525-00-298-12</t>
  </si>
  <si>
    <t>10-000-0000-307-525-00-299-12</t>
  </si>
  <si>
    <t>10-000-0000-307-525-00-300-12</t>
  </si>
  <si>
    <t>10-000-0000-307-525-00-302-12</t>
  </si>
  <si>
    <t>10-000-0000-307-530-00-341-12</t>
  </si>
  <si>
    <t>10-000-0000-307-530-00-342-12</t>
  </si>
  <si>
    <t>10-000-0000-307-530-00-343-12</t>
  </si>
  <si>
    <t>10-000-0000-307-530-00-344-12</t>
  </si>
  <si>
    <t>10-000-0000-307-530-00-345-12</t>
  </si>
  <si>
    <t>10-000-0000-307-530-00-346-12</t>
  </si>
  <si>
    <t>10-000-0000-307-545-00-399-12</t>
  </si>
  <si>
    <t>10-000-0000-307-560-00-943-12</t>
  </si>
  <si>
    <t>10-000-0000-307-560-00-945-12</t>
  </si>
  <si>
    <t>10-000-0000-310-505-00-205-12</t>
  </si>
  <si>
    <t>10-000-0000-310-510-00-210-12</t>
  </si>
  <si>
    <t>10-000-0000-310-510-00-231-12</t>
  </si>
  <si>
    <t>10-000-0000-310-515-00-271-12</t>
  </si>
  <si>
    <t>MILEAGE-REIMBURSEMENT FOR TRAINING TRAVEL</t>
  </si>
  <si>
    <t>TRAINING- CONSTABLE TRAINING</t>
  </si>
  <si>
    <t>10-000-0000-318-500-00-385-12</t>
  </si>
  <si>
    <t>10-000-0000-318-500-00-386-12</t>
  </si>
  <si>
    <t>10-000-0000-318-500-00-387-12</t>
  </si>
  <si>
    <t>10-000-0000-318-500-00-388-12</t>
  </si>
  <si>
    <t>WOODSTOCK EMERGENCY MEDICAL</t>
  </si>
  <si>
    <t>10-000-0000-318-500-00-389-12</t>
  </si>
  <si>
    <t>10-000-0000-318-500-00-960-12</t>
  </si>
  <si>
    <t>PARAMEDIC INTERCEPT SERVICE- TOWNS COST FOR THIS SERVICE</t>
  </si>
  <si>
    <t>WOODSTOCK EMERGENCY MEDICAL- TOWNS PORTION OF AMBULANCE SERVICE</t>
  </si>
  <si>
    <t>10-000-0000-320-505-00-201-13</t>
  </si>
  <si>
    <t>10-000-0000-320-505-00-203-13</t>
  </si>
  <si>
    <t xml:space="preserve">STAFF </t>
  </si>
  <si>
    <t>10-000-0000-320-505-00-204-13</t>
  </si>
  <si>
    <t>10-000-0000-320-505-00-205-13</t>
  </si>
  <si>
    <t>10-000-0000-320-505-00-261-13</t>
  </si>
  <si>
    <t xml:space="preserve">PART-TIME FILL IN SEASONAL  </t>
  </si>
  <si>
    <t>10-000-0000-320-510-00-195-13</t>
  </si>
  <si>
    <t>10-000-0000-320-510-00-210-13</t>
  </si>
  <si>
    <t>10-000-0000-320-510-00-213-13</t>
  </si>
  <si>
    <t>10-000-0000-320-510-00-215-13</t>
  </si>
  <si>
    <t>10-000-0000-320-510-00-216-13</t>
  </si>
  <si>
    <t>10-000-0000-320-510-00-224-13</t>
  </si>
  <si>
    <t>10-000-0000-320-510-00-225-13</t>
  </si>
  <si>
    <t>10-000-0000-320-515-00-271-13</t>
  </si>
  <si>
    <t>10-000-0000-320-515-00-273-13</t>
  </si>
  <si>
    <t>10-000-0000-320-515-00-277-13</t>
  </si>
  <si>
    <t>10-000-0000-320-515-00-278-13</t>
  </si>
  <si>
    <t>10-000-0000-320-525-00-275-13</t>
  </si>
  <si>
    <t>10-000-0000-320-525-00-296-13</t>
  </si>
  <si>
    <t>DUMP TRUCK FIRST PAYMENT (1)</t>
  </si>
  <si>
    <t>10-000-0000-320-530-00-310-13</t>
  </si>
  <si>
    <t>10-000-0000-320-530-00-312-13</t>
  </si>
  <si>
    <t>10-000-0000-320-530-00-313-13</t>
  </si>
  <si>
    <t>10-000-0000-320-530-00-314-13</t>
  </si>
  <si>
    <t>10-000-0000-320-530-00-315-13</t>
  </si>
  <si>
    <t>10-000-0000-320-530-00-316-13</t>
  </si>
  <si>
    <t>10-000-0000-320-540-00-366-13</t>
  </si>
  <si>
    <t>DUES &amp; CONFERENCES-CONTINUING ED, OSHA SAFETY, WELDING TRAINING, ETC</t>
  </si>
  <si>
    <t>CDL COMPLIANCE- DOT 49-CFR-RELATED EXPENSE, DRIVER OPERATION, TRAINING, INSPECTION PHYSICAL , DRUG TESTING &amp; CERTIFICATION</t>
  </si>
  <si>
    <t>SMALL TOOLS- TOOLS FOR MECHANIC, ETC</t>
  </si>
  <si>
    <t>OFFICE TECHNOLOGIES- MAINTENANCE AND UPGRADE OF OFFICE EQUIPMENT</t>
  </si>
  <si>
    <t>DIRT ROADS &amp; ROADS- REPAIRING, PAVING, ROADSIDE MOWING, CATCH BASIN CLEANING,  DRAINAGE , CHIP SEAL, ETC</t>
  </si>
  <si>
    <t>OSHA EQUIPMENT- SAFETY SHOES, WORK GLOVES, SAFETY VEST, RAIN SUIT, SAFETY JACKETS, SAFETY GLASSES, FIRST AID, ETC</t>
  </si>
  <si>
    <t>SNOW &amp; ICE REMOVAL- SALT, SAND FOR WINTER OPERATIONS</t>
  </si>
  <si>
    <t>BENZENE</t>
  </si>
  <si>
    <t>10-000-0000-326-510-00-217-14</t>
  </si>
  <si>
    <t>10-000-0000-320-510-00-217-14</t>
  </si>
  <si>
    <t>TRANSFER STATION</t>
  </si>
  <si>
    <t>10-000-0000-330-510-00-217-14</t>
  </si>
  <si>
    <t>COATNEY HILL</t>
  </si>
  <si>
    <t>10-000-0000-340-510-00-217-14</t>
  </si>
  <si>
    <t>TOTAL ENVIRONMENTAL</t>
  </si>
  <si>
    <t>**BENZENE CLEANUP-WELL MONITORING, TESTING &amp; ENVIRONMENTAL</t>
  </si>
  <si>
    <t>**COATNEY HILL- WELL MONITORING, SALT TESTING &amp; ENVIRONMENTAL</t>
  </si>
  <si>
    <t>10-000-0000-330-505-00-203-14</t>
  </si>
  <si>
    <t>10-000-0000-330-505-00-204-14</t>
  </si>
  <si>
    <t>10-000-0000-330-505-00-205-14</t>
  </si>
  <si>
    <t>10-000-0000-330-505-00-261-14</t>
  </si>
  <si>
    <t>10-000-0000-330-510-00-212-14</t>
  </si>
  <si>
    <t>PROFESSIONAL SERVICE</t>
  </si>
  <si>
    <t>10-000-0000-330-510-00-224-14</t>
  </si>
  <si>
    <t>10-000-0000-330-510-00-225-14</t>
  </si>
  <si>
    <t>10-000-0000-330-510-00-241-14</t>
  </si>
  <si>
    <t>10-000-0000-330-510-00-243-14</t>
  </si>
  <si>
    <t>10-000-0000-330-510-00-248-14</t>
  </si>
  <si>
    <t>10-000-0000-330-515-00-271-14</t>
  </si>
  <si>
    <t>10-000-0000-330-530-00-310-14</t>
  </si>
  <si>
    <t>10-000-0000-330-530-00-315-14</t>
  </si>
  <si>
    <t>PROFESSIONAL SERVICE- SOLID WASTE MANAGEMENT, ETC</t>
  </si>
  <si>
    <t>RECYCLING PROGRAM- COST OF RECYCLING FOR TOWN</t>
  </si>
  <si>
    <t>HAULING &amp; DISPOSAL FEES- FEES  FOR HAULING WASTE</t>
  </si>
  <si>
    <t>MATERIALS &amp; SUPPLIES- BASIC SUPPLIES, OFFICE, WATER, MISC</t>
  </si>
  <si>
    <t>10-000-0000-525-550-00-250-15</t>
  </si>
  <si>
    <t>HIGHWAY - PRINCIPAL</t>
  </si>
  <si>
    <t>10-000-0000-525-555-00-250-15</t>
  </si>
  <si>
    <t>HIGHWAY - INTEREST</t>
  </si>
  <si>
    <t>10-000-0000-525-550-00-324-15</t>
  </si>
  <si>
    <t>10-000-0000-525-555-00-324-15</t>
  </si>
  <si>
    <t>10-000-0000-525-556-00-250-15</t>
  </si>
  <si>
    <t>LEASE PAYMENT</t>
  </si>
  <si>
    <t xml:space="preserve">DOLLAR </t>
  </si>
  <si>
    <t>INCREASE/</t>
  </si>
  <si>
    <t>DECREASE</t>
  </si>
  <si>
    <t>FINAL BUDGET</t>
  </si>
  <si>
    <t>TOTAL PROJECTS</t>
  </si>
  <si>
    <t>RECRUITMENT AND RETENTION PROGRAM</t>
  </si>
  <si>
    <t xml:space="preserve">CONTRACTUAL SERVICE- MEMORY CARDS, LHS MAINTENANCE, VOTER CHECKLIST </t>
  </si>
  <si>
    <t>911 EMERGENCY SYSTEM-TOWN COST FOR THIS SERVICE</t>
  </si>
  <si>
    <t>TELEPHONE HIGHWAY PHONE, INTERNET, CABLE &amp; CELL PHONE REIMBURSEMENT</t>
  </si>
  <si>
    <t>OSHA MANDATES- SDS COMPLIANCE, SAFETY SHOES AND PPE</t>
  </si>
  <si>
    <t>REVALUATION</t>
  </si>
  <si>
    <t>ORIGINAL</t>
  </si>
  <si>
    <t>FINAL</t>
  </si>
  <si>
    <t>MATERIALS &amp; SUPPLIES-  FOOD FOR ELECTION WORKERS &amp; MISC ITEMS , BALLOTS, SUPPLIES, ETC</t>
  </si>
  <si>
    <t>CONTRACTUAL SERVICES- DEPT OF MOTOR VEHICLES ON-LINE CHARGE, DMV FEES</t>
  </si>
  <si>
    <t>INVESTIGATION EQUIPMENT &amp; CONTR. SERV</t>
  </si>
  <si>
    <t>INVESTIGATION-EQUIPMENT AND CONTRACTUAL SERVICES, ETC.</t>
  </si>
  <si>
    <t>MATERIALS &amp; SUPPLIES-SAFETY SUPPLIES, CONES, PPE, ETC</t>
  </si>
  <si>
    <t>STAFF-FIRE MARSHALL-ANNUAL SALARY</t>
  </si>
  <si>
    <t>COMMUNICATIONS (PRINTING)- SIGNS, MISC</t>
  </si>
  <si>
    <t>PROFESSIONAL LEGAL SERVICES, ETC.</t>
  </si>
  <si>
    <t>CONTRACTUAL SERVICES- CONTRACTING WITH NECCOG &amp; OTHER OUTSIDE ORGANIZATIONS FOR SPECIAL PROJECTS</t>
  </si>
  <si>
    <t>NOTICES- ADVERTISEMENT OF JOBS,TOWN MEETINGS, LEGAL NOTICES, ETC.</t>
  </si>
  <si>
    <t>10-000-0000-320-530-00-317-13</t>
  </si>
  <si>
    <t>FIELDS MAINTENANCE</t>
  </si>
  <si>
    <t xml:space="preserve">RECREATION-PARKS &amp; RECREATION </t>
  </si>
  <si>
    <t>FIELDS MAINTENANCE-TOWN FIELDS AND COMMONS</t>
  </si>
  <si>
    <t>10-000-0000-335-500-00-512-14</t>
  </si>
  <si>
    <t>COMMUNITY KITCHEN</t>
  </si>
  <si>
    <t>SCHOOL ROOF BOND - PRINCIPAL</t>
  </si>
  <si>
    <t>SCHOOL ROOF BOND - INTEREST</t>
  </si>
  <si>
    <t>10-000-0000-525-550-00-536-15</t>
  </si>
  <si>
    <t>10-000-0000-525-555-00-536-15</t>
  </si>
  <si>
    <t>IVS MEMORY CARDS</t>
  </si>
  <si>
    <t>EMERGENCY MANAGEMENT</t>
  </si>
  <si>
    <t>WOODSTOCK'S SHARE OF PROBATE SERVICES</t>
  </si>
  <si>
    <t>REVALUATION - CONTRACTUAL SERVICE WITH NECCOG</t>
  </si>
  <si>
    <t>MAINTENANCE AGREEMENTS-  TRASH REMOVAL, HVAC MAINT., PHONE SYSTEM, ASCAP, ALARM, WATER TESTING,  GENERATOR, ETC</t>
  </si>
  <si>
    <t>10-000-0000-260-535-00-333-11</t>
  </si>
  <si>
    <t>INSURANCE-DENTAL &amp; VISION</t>
  </si>
  <si>
    <t>TELEPHONE: TELEPHONE, INTERNET, CABLE -BUNDLE SERVICES WITH CHARTER</t>
  </si>
  <si>
    <t>**PART-TIME STAFF- TOWN CONSTABLES</t>
  </si>
  <si>
    <t>10-000-0000-335-500-00-510-14</t>
  </si>
  <si>
    <t>SEXUAL ASSAULT CRISIS</t>
  </si>
  <si>
    <t>10-000-0000-307-500-00-347-12</t>
  </si>
  <si>
    <t xml:space="preserve">TELEPHONE- BUILDING OFFICIAL CELL PHONE </t>
  </si>
  <si>
    <t xml:space="preserve">**INCLUDES SERVICES FOR ROAD RACE, MEMORIAL DAY, TOWN BEACH, TRANSFER STATION AND ALL TOWN RELATED FUNCTIONS </t>
  </si>
  <si>
    <t>10-000-0000-266-510-00-217-11</t>
  </si>
  <si>
    <t>TOWN PLANNER-CONTRACTUAL SERVICES</t>
  </si>
  <si>
    <t>EMERGENCY MANAGEMENT - DIRECTOR &amp; ASST STIPEND, TRAINING, EQUIPMENT, MILEAGE, ETC.</t>
  </si>
  <si>
    <t>REFERECE CODE</t>
  </si>
  <si>
    <t>SALARY-DEPARTMENT HEAD-TAX COLLECTOR</t>
  </si>
  <si>
    <t>STAFF-OVERTIME</t>
  </si>
  <si>
    <t>SALARY-DEPARTMENT HEAD-TOWN CLERK</t>
  </si>
  <si>
    <t>NOTE:  Conservation Commission line item includes membership to Eastern Connecticut Conservation District</t>
  </si>
  <si>
    <t xml:space="preserve">ANIMAL CONTROL- CONTRACTED THROUGH NECCOG </t>
  </si>
  <si>
    <t>DEPARTMENT HEAD-DPW DIRECTOR</t>
  </si>
  <si>
    <t>PT FILL-IN STAFF-SEASONAL WORKERS</t>
  </si>
  <si>
    <t>HAZARDOUS WASTE DISPOSAL-ALL HAZARDOUS WASTES DISPOSAL, WASTE OIL, SEPTIC PUMPING, DUMPSTER</t>
  </si>
  <si>
    <t>MILEAGE- TO ATTEND TRAINING SESSION, ETC</t>
  </si>
  <si>
    <t>FUEL, WATER &amp; ELECTRICITY-HIGHWAY FACILITY</t>
  </si>
  <si>
    <t>MATERIALS &amp; SUPPLIES-OFFICE AND BLDG SUPPLIES FFICE SUPPLIES, ETC</t>
  </si>
  <si>
    <t>UNIFORMS - STAFF UNIFORM REIMBURSEMENT</t>
  </si>
  <si>
    <t xml:space="preserve">ROAD SIGNS- TOWN STREET SIGNS, SAFETY SIGNS, SAFETY CONES, MISC SIGNS </t>
  </si>
  <si>
    <t>BUILDING REPAIRS &amp; MAINTENANCE- MISC REPAIRS, MAINTENANCE, SUPPLIES, CLEANING OF BUILDING</t>
  </si>
  <si>
    <t>PARTS &amp; SUPPLIES- EQUIPMENT AND AUTO PARTS, SMALL EQUIPMENT, HARDWARE, REPAIR TRUCKS AT DEALERSHIP &amp; BODY SHOPS</t>
  </si>
  <si>
    <t xml:space="preserve">HAZARDOUS WASTE COLLECTION-FEES ASSOCIATED WITH HAZ WASTE DISPOSAL </t>
  </si>
  <si>
    <t>REPAIRS AND MAINTENANCE -  INCLUDES SUPPLIES FOR WASTE COMPACTORS, BUILDINGS AND GROUNDS</t>
  </si>
  <si>
    <t>SALARY-DEPARTMENT HEAD-FIRST SELECTMAN</t>
  </si>
  <si>
    <t>SALARY-SELECTMEN-2ND AND 3RD SELECTMEN</t>
  </si>
  <si>
    <t>SALARY-DEPARTMENT HEAD-ASSESSOR</t>
  </si>
  <si>
    <t>MATERIALS &amp; SUPPLIES- OFFICE &amp; BUILDING SUPPLIES FOR TOWN HALL AND MISC. ITEMS</t>
  </si>
  <si>
    <t>REPAIRS &amp; MAINTENANCE- INCLUDES SUPPLIES AND APPLIANCES, GENERAL REPAIRS AND MAINTENANCE FOR TOWN HALL, ETC</t>
  </si>
  <si>
    <t xml:space="preserve">DUES &amp; CONFERENCES- WETLAND RELATED EDUCATIONAL CONFERENCES &amp; CLASSES </t>
  </si>
  <si>
    <t>10-000-0000-210-505-00-205-11</t>
  </si>
  <si>
    <t>FY 20-21</t>
  </si>
  <si>
    <t>LIFE INSURANCE</t>
  </si>
  <si>
    <t>10-000-0000-307-500-00-944-12</t>
  </si>
  <si>
    <t>MISCELLANEOUS</t>
  </si>
  <si>
    <t>10-000-0000-210-580-00-222-11</t>
  </si>
  <si>
    <t>*TEAMSTERS UNION NEGOTIATIONS WILL BE TAKEN FROM CONTINGENCY IF NOT FINALIZED BEFORE REFERENDUM</t>
  </si>
  <si>
    <t>SCHOOL ROOFS-MATURES JULY 2027</t>
  </si>
  <si>
    <t>10-000-0000-220-505-00-205-11</t>
  </si>
  <si>
    <t>DUES &amp; CONFERENCES-TAX COLLECTOR'S &amp; TOLLAND COUNTY DUES, CERTIFICATION CLASSES,MISC MTGS &amp; SEMINARS</t>
  </si>
  <si>
    <t>CONTRACTUAL SERVICES-REVIEW OF ZONING &amp; SUBDIVISION REGULATIONS, ZONING OFFICER SERVICES</t>
  </si>
  <si>
    <t>10-000-0000-270-580-00-222-11</t>
  </si>
  <si>
    <t xml:space="preserve">INLAND WETLANDS </t>
  </si>
  <si>
    <t>TOWN WEBSITE- WEBSITE MAINTENANCE</t>
  </si>
  <si>
    <t>OVERTIME-COVERAGE FOR WOODSTOCK FAIR INSPECTIONS &amp; EMERGENCIES</t>
  </si>
  <si>
    <t>PART-TIME FILL IN STAFF- COVERAGE FOR ABSENCES AND ADDITIONAL INSPECTIONS AS NEEDED</t>
  </si>
  <si>
    <t>FY 21-22</t>
  </si>
  <si>
    <t>LAND USE DEPARTMENT</t>
  </si>
  <si>
    <t>INLAND WETLANDS AND WATERCOURSES AGENCY</t>
  </si>
  <si>
    <t>10-000-0000-270-510-00-210-11</t>
  </si>
  <si>
    <t>10-000-0000-270-510-00-211-11</t>
  </si>
  <si>
    <t>10-000-0000-270-510-00-215-11</t>
  </si>
  <si>
    <t>10-000-0000-270-510-00-217-11</t>
  </si>
  <si>
    <t>10-000-0000-270-515-00-271-11</t>
  </si>
  <si>
    <t>TOTAL INLAND/WETLANDS COMMISSION</t>
  </si>
  <si>
    <t>MILEAGE- REIMBURSEMENT FOR CONFERENCES</t>
  </si>
  <si>
    <t>NOTICE-LEGAL REQUIREMENT</t>
  </si>
  <si>
    <t>TREE WARDEN- WOODSTOCK HAS MAINTAINED A VOLUNTEER TREE WARDEN FOR OVER 20 YEARS-FUNDING INCLUDES OUTSIDE CONSULTING FEES AND MISC EXPENDITURES</t>
  </si>
  <si>
    <t>**TOWN BEACH IS FUNDED THROUGH PARKS AND RECREATION LINE ITEM</t>
  </si>
  <si>
    <t>LAND USE</t>
  </si>
  <si>
    <t>NOTE:  LEGAL FEES FOR P &amp; Z, IWWA, ZBA AND OTHER LAND USE ISSUES WILL BE FUNDED BY THE LAND USE LEGAL LINE ITEM</t>
  </si>
  <si>
    <t>TOTAL LAND USE</t>
  </si>
  <si>
    <t>LAND USE-CONTRACTUAL SERVICES</t>
  </si>
  <si>
    <t>MILEAGE- REIMBURSEMENT FOR MEETINGS, CONFERENCES &amp; BANKING</t>
  </si>
  <si>
    <t>MATERIALS &amp; SUPPLIES- PRINTING COST OF PERMITS &amp; MISC SUPPLIES, CODE BOOKS, OFFICIAL APPAREL,ETC (*Code Book Changes Oct 1, 2021)</t>
  </si>
  <si>
    <t>TREE MAINTENANCE &amp; REMOVAL</t>
  </si>
  <si>
    <t>OSHA MANDATES-MSDS DATA SYSTEM, OSHA TRAINING AND COMPLIANCE</t>
  </si>
  <si>
    <t>HIGHWAY BOND-REFUNDED AUG-2020/MATURES 2030</t>
  </si>
  <si>
    <t>10-000-0000-267-505-00-205-11</t>
  </si>
  <si>
    <t>10-000-0000-267-510-00-210-11</t>
  </si>
  <si>
    <t>10-000-0000-267-510-00-215-11</t>
  </si>
  <si>
    <t>10-000-0000-267-510-00-217-11</t>
  </si>
  <si>
    <t>10-000-0000-267-580-00-222-11</t>
  </si>
  <si>
    <t>10-000-0000-320-530-00-264-13</t>
  </si>
  <si>
    <t>SALARY-DEPARTMENT HEAD-FINANCE DIRECTOR</t>
  </si>
  <si>
    <t>10-000-0000-225-505-00-206-11</t>
  </si>
  <si>
    <t>SALARY-TREASURER</t>
  </si>
  <si>
    <t>STAFF- 9 FULL-TIME DRIVERS/LABORERS &amp; MECHANIC-TEAMSTER UNION MEMBERS</t>
  </si>
  <si>
    <t xml:space="preserve">DUMP TRUCK - NOT BUDGETING THIS YEAR </t>
  </si>
  <si>
    <t>STAFF-31.5 HOURS PER WEEK (UNION POSITION)</t>
  </si>
  <si>
    <t>STAFF- 31.5 HOURS PER WEEK-(UNION POSITION)</t>
  </si>
  <si>
    <t>STAFF-FULL TIME ASSISTANT AT 31.5 HRS P/WEEK PLUS AN ADDITIONAL 60 HRS PER YEAR TO COVER JAN/JULY TAX SEASON AS NEEDED (UNION POSITION)</t>
  </si>
  <si>
    <t>SALARY-ELECTED TREASURER</t>
  </si>
  <si>
    <t xml:space="preserve">DEPT HEAD-BUILDING OFFICIAL FULL-TIME 33 HOURS PER WEEK </t>
  </si>
  <si>
    <t>BUDGET</t>
  </si>
  <si>
    <t>THIS PAGE LEFT BLANK INTENTIONALLY</t>
  </si>
  <si>
    <t>FY 22-23 GENERAL GOVERNMENT BUDGET</t>
  </si>
  <si>
    <t>FY 22-23</t>
  </si>
  <si>
    <t>*NO EXPENDITURES IN FY AS THE DEPARTMENT WAS CREATED IN FY  BUDGET</t>
  </si>
  <si>
    <t>DEBT SERVICE ISSUANCE</t>
  </si>
  <si>
    <t>10-000-0000-525-550-00-537-15</t>
  </si>
  <si>
    <t>SALARY-DEPT HEAD</t>
  </si>
  <si>
    <t>10-000-0000-267-505-00-201-11</t>
  </si>
  <si>
    <t xml:space="preserve">STAFF:  FULL-TIME ASST. ASSESSOR AT 31.5 HOURS PER WEEK (UNION POSITION) </t>
  </si>
  <si>
    <t>THIS BUDGET REFLECTS 53 PAY PERIODS</t>
  </si>
  <si>
    <t>**TRANSFER STATION.-WELL MONITORING , TESTING &amp; ENVIRONMENTAL</t>
  </si>
  <si>
    <t>DEPT HEAD-FULL-TIME</t>
  </si>
  <si>
    <t xml:space="preserve">DUES &amp; CONFERENCES:  ANNUAL DUES, SEMINARS AND TRAINING </t>
  </si>
  <si>
    <t>NOTE:  SEE LAND USE BUDGET CONTRACTUAL SERVICES</t>
  </si>
  <si>
    <t>DUES &amp; CONFERENCES- VARIOUS CONFERENCES, SEMINARS, CCM AND CHAMBER OF COMMERCE MEMBERSHIPS</t>
  </si>
  <si>
    <t xml:space="preserve">STAFF- FULL-TIME SALARIED HR/OFFICE MGR   </t>
  </si>
  <si>
    <t>DUES &amp; CONFERENCES-1 GFOA MEMBERSHIP, GFOA and CCM CONFERENCES, MEETINGS, CLASSES</t>
  </si>
  <si>
    <t>MILEAGE:  REIMBURSEMENT FOR USE OF PERSONAL VEHICLE FOR TOWN RELATED BUSINESS</t>
  </si>
  <si>
    <t>Liability Ins Line Item includes General Liability, Volunteers, Crime Bond, Cyber Policy, Agency Fees, etc.</t>
  </si>
  <si>
    <t>Life Insurance - Full-Time employees excluding Teamster's Members</t>
  </si>
  <si>
    <t xml:space="preserve">Pension:  Full-time Employees - CT MERS </t>
  </si>
  <si>
    <t xml:space="preserve">Union A-7 Health Insurance is for Teamster's Members Only </t>
  </si>
  <si>
    <t>CONTRACTUAL SERVICES - DMV DIRECT, APPRAISAL SERVICES</t>
  </si>
  <si>
    <t xml:space="preserve">NOTE: CONTRACTUAL SERVICES IS FOR A CONTRACTED TOWN PLANNER </t>
  </si>
  <si>
    <t>CONTRACTUAL SERVICES-GIS MAPPING, TAX COLLECTOR &amp;  ASSESSOR, CHARTER, HOST EMAIL, DOMAIN NAME &amp; EXC. COPIER PT, VIS. WEB HOST, IT SUPPORT</t>
  </si>
  <si>
    <t>MAINTENANCE AGREEMENTS-  MAINTENANCE AGREEMENT FOR COPIERS IN MAILROOM, ASSESSOR'S OFFICE AND VAULT</t>
  </si>
  <si>
    <t>COMPUTER SPECIAL SERVICES-PAYROLL SERVICES INCLUDING 1099'S AND W-2'S, QUARTERLY FUTA &amp; SUTA REPORTS, WC AUDIT DOCUMENTS</t>
  </si>
  <si>
    <t xml:space="preserve">SOFTWARE LICENSE- SOFTWARE LICENSE AND ANNUAL MAINTENANCE FEES </t>
  </si>
  <si>
    <t>MATERIAL &amp; SUPPLIES- INK CARTRIDGES, TONER, PAPER, FREIGHT CHARGES, PARTS, ETC</t>
  </si>
  <si>
    <t>OFFICE EQUIPMENT- ALL ADDITIONAL COMPUTER NEEDS</t>
  </si>
  <si>
    <t>FUNDING FOR MUDDY BROOK, BUNGAY FIRE BRIGADE, WOODSTOCK VOLUNTEERS FIRE DEPARTMENTS AND ADMIN AND CONTRACTUAL SERVICES FOR WFPA</t>
  </si>
  <si>
    <t>PT OFFICE ASSOCIATE-BASED ON 20 HRS PER WEEK (NON-UNION)</t>
  </si>
  <si>
    <t>ALL STAFF ARE PART-TIME NON-UNION</t>
  </si>
  <si>
    <t>STAFF- CUSTODIAL SERVICES, RECORDING CLERK FOR VARIOUS BOARDS/COMMISSIONS AND OTHER PART-TIME STAFFING AS NEEDED</t>
  </si>
  <si>
    <t>*TEAMSTERS UNION INSURANCE NEGOTIATIONS WILL BE TAKEN FROM CONTINGENCY IF NOT FINALIZED BEFORE REFERENDUM</t>
  </si>
  <si>
    <t>STAFF- PART-TIME EXEC. ASSIST UP TO 28 HOURS PER WEEK (NON-UNION)</t>
  </si>
  <si>
    <t>STAFF-BOOKKEEPER/PAYROLL- POSITION BASED ON 33.5 HOURS PER WEEK (UNIION POSITION)</t>
  </si>
  <si>
    <t>*HEALTH INSURANCE - RESERVE FUND</t>
  </si>
  <si>
    <t xml:space="preserve">*Health Insurance: Full-Time Non-Teamster's:  Budget $191,745 General Fund, plus using $20,985 from Internal Service Fund 51 = $212,730 total health care cost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</si>
</sst>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_);\(#,##0.0\)"/>
    <numFmt numFmtId="167" formatCode="&quot;$&quot;#,##0.0_);\(&quot;$&quot;#,##0.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&quot;$&quot;* #,##0.000_);_(&quot;$&quot;* \(#,##0.000\);_(&quot;$&quot;* &quot;-&quot;??_);_(@_)"/>
    <numFmt numFmtId="172" formatCode="0.0%"/>
    <numFmt numFmtId="173" formatCode="#,##0.000_);\(#,##0.000\)"/>
    <numFmt numFmtId="174" formatCode="#,##0.0000_);\(#,##0.0000\)"/>
    <numFmt numFmtId="175" formatCode="#,##0.00000_);\(#,##0.00000\)"/>
    <numFmt numFmtId="176" formatCode="_(* #,##0.0_);_(* \(#,##0.0\);_(* &quot;-&quot;_);_(@_)"/>
    <numFmt numFmtId="177" formatCode="_(* #,##0.00_);_(* \(#,##0.00\);_(* &quot;-&quot;_);_(@_)"/>
    <numFmt numFmtId="178" formatCode="_(* #,##0.0000_);_(* \(#,##0.0000\);_(* &quot;-&quot;??_);_(@_)"/>
    <numFmt numFmtId="179" formatCode="[$-409]dddd\,\ mmmm\ dd\,\ yyyy"/>
    <numFmt numFmtId="180" formatCode="[$-409]h:mm:ss\ AM/PM"/>
    <numFmt numFmtId="181" formatCode="&quot;$&quot;#,##0.00"/>
  </numFmts>
  <fonts count="61">
    <font>
      <sz val="10"/>
      <name val="Courier"/>
      <family val="0"/>
    </font>
    <font>
      <sz val="10"/>
      <name val="Courier 10cpi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b/>
      <sz val="10"/>
      <name val="CG Times"/>
      <family val="1"/>
    </font>
    <font>
      <sz val="10"/>
      <name val="CG Times"/>
      <family val="1"/>
    </font>
    <font>
      <b/>
      <sz val="12"/>
      <name val="CG Times"/>
      <family val="1"/>
    </font>
    <font>
      <b/>
      <sz val="14"/>
      <name val="CG Times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Black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8"/>
      <name val="Courier"/>
      <family val="3"/>
    </font>
    <font>
      <b/>
      <sz val="10"/>
      <name val="Arial Narrow"/>
      <family val="2"/>
    </font>
    <font>
      <sz val="9"/>
      <name val="Arial Narrow"/>
      <family val="2"/>
    </font>
    <font>
      <sz val="9"/>
      <name val="Courier"/>
      <family val="3"/>
    </font>
    <font>
      <sz val="12"/>
      <name val="Courier"/>
      <family val="3"/>
    </font>
    <font>
      <sz val="9"/>
      <name val="Arial"/>
      <family val="2"/>
    </font>
    <font>
      <b/>
      <sz val="8"/>
      <color indexed="10"/>
      <name val="Arial Narrow"/>
      <family val="2"/>
    </font>
    <font>
      <sz val="8"/>
      <name val="CG Times"/>
      <family val="1"/>
    </font>
    <font>
      <b/>
      <sz val="8"/>
      <name val="CG Times"/>
      <family val="1"/>
    </font>
    <font>
      <b/>
      <sz val="9"/>
      <name val="Arial Narrow"/>
      <family val="2"/>
    </font>
    <font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1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Font="1" applyAlignment="1">
      <alignment horizontal="left"/>
    </xf>
    <xf numFmtId="37" fontId="2" fillId="0" borderId="0" xfId="0" applyFont="1" applyAlignment="1">
      <alignment horizontal="fill"/>
    </xf>
    <xf numFmtId="37" fontId="2" fillId="0" borderId="0" xfId="0" applyFont="1" applyAlignment="1">
      <alignment horizontal="centerContinuous"/>
    </xf>
    <xf numFmtId="37" fontId="4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>
      <alignment horizontal="left"/>
    </xf>
    <xf numFmtId="37" fontId="8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10" fillId="0" borderId="0" xfId="0" applyFont="1" applyAlignment="1">
      <alignment/>
    </xf>
    <xf numFmtId="37" fontId="11" fillId="0" borderId="0" xfId="0" applyFont="1" applyAlignment="1">
      <alignment horizontal="center"/>
    </xf>
    <xf numFmtId="37" fontId="11" fillId="0" borderId="0" xfId="0" applyFont="1" applyAlignment="1">
      <alignment horizontal="left"/>
    </xf>
    <xf numFmtId="37" fontId="11" fillId="0" borderId="0" xfId="0" applyFont="1" applyAlignment="1">
      <alignment/>
    </xf>
    <xf numFmtId="37" fontId="10" fillId="0" borderId="0" xfId="0" applyFont="1" applyAlignment="1">
      <alignment horizontal="fill"/>
    </xf>
    <xf numFmtId="37" fontId="10" fillId="0" borderId="0" xfId="0" applyFont="1" applyAlignment="1">
      <alignment horizontal="left"/>
    </xf>
    <xf numFmtId="165" fontId="10" fillId="0" borderId="0" xfId="44" applyNumberFormat="1" applyFont="1" applyAlignment="1">
      <alignment/>
    </xf>
    <xf numFmtId="43" fontId="10" fillId="0" borderId="0" xfId="42" applyFont="1" applyAlignment="1">
      <alignment/>
    </xf>
    <xf numFmtId="44" fontId="10" fillId="0" borderId="0" xfId="44" applyFont="1" applyAlignment="1">
      <alignment/>
    </xf>
    <xf numFmtId="39" fontId="10" fillId="0" borderId="0" xfId="0" applyNumberFormat="1" applyFont="1" applyAlignment="1">
      <alignment horizontal="left"/>
    </xf>
    <xf numFmtId="165" fontId="10" fillId="0" borderId="0" xfId="44" applyNumberFormat="1" applyFont="1" applyAlignment="1">
      <alignment horizontal="fill"/>
    </xf>
    <xf numFmtId="169" fontId="10" fillId="0" borderId="0" xfId="42" applyNumberFormat="1" applyFont="1" applyAlignment="1">
      <alignment horizontal="fill"/>
    </xf>
    <xf numFmtId="165" fontId="10" fillId="0" borderId="0" xfId="44" applyNumberFormat="1" applyFont="1" applyAlignment="1">
      <alignment horizontal="center"/>
    </xf>
    <xf numFmtId="7" fontId="10" fillId="0" borderId="0" xfId="0" applyNumberFormat="1" applyFont="1" applyAlignment="1">
      <alignment/>
    </xf>
    <xf numFmtId="169" fontId="10" fillId="0" borderId="0" xfId="42" applyNumberFormat="1" applyFont="1" applyAlignment="1">
      <alignment/>
    </xf>
    <xf numFmtId="165" fontId="10" fillId="0" borderId="0" xfId="44" applyNumberFormat="1" applyFont="1" applyAlignment="1">
      <alignment horizontal="right"/>
    </xf>
    <xf numFmtId="37" fontId="12" fillId="0" borderId="0" xfId="0" applyFont="1" applyAlignment="1">
      <alignment/>
    </xf>
    <xf numFmtId="41" fontId="10" fillId="0" borderId="0" xfId="44" applyNumberFormat="1" applyFont="1" applyAlignment="1">
      <alignment horizontal="fill"/>
    </xf>
    <xf numFmtId="41" fontId="10" fillId="0" borderId="0" xfId="0" applyNumberFormat="1" applyFont="1" applyAlignment="1">
      <alignment horizontal="fill"/>
    </xf>
    <xf numFmtId="41" fontId="10" fillId="0" borderId="0" xfId="44" applyNumberFormat="1" applyFont="1" applyAlignment="1">
      <alignment/>
    </xf>
    <xf numFmtId="10" fontId="2" fillId="0" borderId="0" xfId="57" applyNumberFormat="1" applyFont="1" applyAlignment="1">
      <alignment/>
    </xf>
    <xf numFmtId="37" fontId="10" fillId="0" borderId="0" xfId="0" applyFont="1" applyAlignment="1">
      <alignment horizontal="center"/>
    </xf>
    <xf numFmtId="37" fontId="8" fillId="0" borderId="0" xfId="0" applyFont="1" applyAlignment="1">
      <alignment horizontal="center"/>
    </xf>
    <xf numFmtId="165" fontId="2" fillId="0" borderId="0" xfId="44" applyNumberFormat="1" applyFont="1" applyAlignment="1">
      <alignment/>
    </xf>
    <xf numFmtId="37" fontId="13" fillId="0" borderId="0" xfId="0" applyFont="1" applyAlignment="1">
      <alignment/>
    </xf>
    <xf numFmtId="37" fontId="14" fillId="0" borderId="0" xfId="0" applyFont="1" applyAlignment="1">
      <alignment/>
    </xf>
    <xf numFmtId="37" fontId="14" fillId="0" borderId="0" xfId="0" applyFont="1" applyAlignment="1">
      <alignment horizontal="left"/>
    </xf>
    <xf numFmtId="165" fontId="10" fillId="0" borderId="0" xfId="44" applyNumberFormat="1" applyFont="1" applyAlignment="1">
      <alignment horizontal="left"/>
    </xf>
    <xf numFmtId="169" fontId="10" fillId="0" borderId="0" xfId="42" applyNumberFormat="1" applyFont="1" applyAlignment="1">
      <alignment horizontal="left"/>
    </xf>
    <xf numFmtId="37" fontId="9" fillId="0" borderId="0" xfId="0" applyFont="1" applyAlignment="1">
      <alignment horizontal="center"/>
    </xf>
    <xf numFmtId="37" fontId="15" fillId="0" borderId="0" xfId="0" applyFont="1" applyAlignment="1">
      <alignment/>
    </xf>
    <xf numFmtId="37" fontId="17" fillId="0" borderId="0" xfId="0" applyFont="1" applyAlignment="1">
      <alignment/>
    </xf>
    <xf numFmtId="37" fontId="6" fillId="0" borderId="0" xfId="0" applyFont="1" applyAlignment="1">
      <alignment/>
    </xf>
    <xf numFmtId="165" fontId="11" fillId="0" borderId="0" xfId="44" applyNumberFormat="1" applyFont="1" applyAlignment="1">
      <alignment/>
    </xf>
    <xf numFmtId="37" fontId="18" fillId="0" borderId="0" xfId="0" applyFont="1" applyAlignment="1">
      <alignment/>
    </xf>
    <xf numFmtId="37" fontId="18" fillId="0" borderId="0" xfId="0" applyFont="1" applyAlignment="1">
      <alignment horizontal="fill"/>
    </xf>
    <xf numFmtId="37" fontId="19" fillId="0" borderId="0" xfId="0" applyFont="1" applyAlignment="1">
      <alignment/>
    </xf>
    <xf numFmtId="37" fontId="15" fillId="0" borderId="0" xfId="0" applyFont="1" applyAlignment="1">
      <alignment horizontal="fill"/>
    </xf>
    <xf numFmtId="37" fontId="21" fillId="0" borderId="0" xfId="0" applyFont="1" applyAlignment="1">
      <alignment/>
    </xf>
    <xf numFmtId="37" fontId="7" fillId="0" borderId="0" xfId="0" applyFont="1" applyAlignment="1">
      <alignment horizontal="center"/>
    </xf>
    <xf numFmtId="37" fontId="2" fillId="0" borderId="0" xfId="0" applyFont="1" applyAlignment="1">
      <alignment horizontal="center"/>
    </xf>
    <xf numFmtId="37" fontId="11" fillId="0" borderId="0" xfId="0" applyFont="1" applyAlignment="1">
      <alignment horizontal="fill"/>
    </xf>
    <xf numFmtId="37" fontId="16" fillId="0" borderId="0" xfId="0" applyFont="1" applyAlignment="1">
      <alignment/>
    </xf>
    <xf numFmtId="37" fontId="22" fillId="0" borderId="0" xfId="0" applyFont="1" applyAlignment="1">
      <alignment/>
    </xf>
    <xf numFmtId="37" fontId="23" fillId="0" borderId="0" xfId="0" applyFont="1" applyAlignment="1">
      <alignment/>
    </xf>
    <xf numFmtId="39" fontId="11" fillId="0" borderId="0" xfId="0" applyNumberFormat="1" applyFont="1" applyAlignment="1">
      <alignment horizontal="left"/>
    </xf>
    <xf numFmtId="37" fontId="24" fillId="0" borderId="0" xfId="0" applyFont="1" applyAlignment="1">
      <alignment horizontal="center"/>
    </xf>
    <xf numFmtId="37" fontId="23" fillId="0" borderId="0" xfId="0" applyFont="1" applyAlignment="1">
      <alignment horizontal="left"/>
    </xf>
    <xf numFmtId="37" fontId="25" fillId="0" borderId="0" xfId="0" applyFont="1" applyAlignment="1">
      <alignment/>
    </xf>
    <xf numFmtId="37" fontId="0" fillId="0" borderId="0" xfId="0" applyAlignment="1">
      <alignment wrapText="1"/>
    </xf>
    <xf numFmtId="10" fontId="2" fillId="0" borderId="0" xfId="57" applyNumberFormat="1" applyFont="1" applyAlignment="1">
      <alignment wrapText="1"/>
    </xf>
    <xf numFmtId="10" fontId="10" fillId="0" borderId="0" xfId="57" applyNumberFormat="1" applyFont="1" applyAlignment="1">
      <alignment/>
    </xf>
    <xf numFmtId="37" fontId="3" fillId="0" borderId="0" xfId="0" applyFont="1" applyAlignment="1">
      <alignment horizontal="center"/>
    </xf>
    <xf numFmtId="37" fontId="20" fillId="0" borderId="0" xfId="0" applyFont="1" applyAlignment="1">
      <alignment/>
    </xf>
    <xf numFmtId="37" fontId="11" fillId="0" borderId="0" xfId="0" applyFont="1" applyFill="1" applyAlignment="1">
      <alignment horizontal="center"/>
    </xf>
    <xf numFmtId="165" fontId="10" fillId="0" borderId="0" xfId="44" applyNumberFormat="1" applyFont="1" applyFill="1" applyAlignment="1">
      <alignment/>
    </xf>
    <xf numFmtId="165" fontId="10" fillId="0" borderId="0" xfId="44" applyNumberFormat="1" applyFont="1" applyFill="1" applyAlignment="1">
      <alignment horizontal="right"/>
    </xf>
    <xf numFmtId="37" fontId="0" fillId="0" borderId="0" xfId="0" applyFill="1" applyAlignment="1">
      <alignment/>
    </xf>
    <xf numFmtId="37" fontId="10" fillId="0" borderId="0" xfId="0" applyFont="1" applyFill="1" applyAlignment="1">
      <alignment horizontal="fill"/>
    </xf>
    <xf numFmtId="37" fontId="11" fillId="0" borderId="0" xfId="0" applyFont="1" applyFill="1" applyAlignment="1">
      <alignment/>
    </xf>
    <xf numFmtId="37" fontId="10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37" fontId="0" fillId="0" borderId="0" xfId="0" applyAlignment="1">
      <alignment/>
    </xf>
    <xf numFmtId="37" fontId="10" fillId="33" borderId="0" xfId="0" applyFont="1" applyFill="1" applyAlignment="1">
      <alignment/>
    </xf>
    <xf numFmtId="7" fontId="10" fillId="33" borderId="0" xfId="0" applyNumberFormat="1" applyFont="1" applyFill="1" applyAlignment="1">
      <alignment/>
    </xf>
    <xf numFmtId="37" fontId="11" fillId="0" borderId="0" xfId="0" applyFont="1" applyFill="1" applyAlignment="1">
      <alignment horizontal="left"/>
    </xf>
    <xf numFmtId="37" fontId="3" fillId="0" borderId="0" xfId="0" applyFont="1" applyAlignment="1">
      <alignment/>
    </xf>
    <xf numFmtId="37" fontId="3" fillId="0" borderId="0" xfId="0" applyFont="1" applyAlignment="1">
      <alignment horizontal="fill"/>
    </xf>
    <xf numFmtId="37" fontId="10" fillId="0" borderId="0" xfId="0" applyFont="1" applyFill="1" applyAlignment="1">
      <alignment horizontal="left"/>
    </xf>
    <xf numFmtId="37" fontId="26" fillId="0" borderId="0" xfId="0" applyFont="1" applyAlignment="1">
      <alignment horizontal="left"/>
    </xf>
    <xf numFmtId="165" fontId="26" fillId="0" borderId="0" xfId="44" applyNumberFormat="1" applyFont="1" applyAlignment="1">
      <alignment/>
    </xf>
    <xf numFmtId="37" fontId="11" fillId="33" borderId="0" xfId="0" applyFont="1" applyFill="1" applyAlignment="1">
      <alignment horizontal="center"/>
    </xf>
    <xf numFmtId="37" fontId="11" fillId="33" borderId="0" xfId="0" applyFont="1" applyFill="1" applyAlignment="1">
      <alignment/>
    </xf>
    <xf numFmtId="37" fontId="17" fillId="0" borderId="0" xfId="0" applyFont="1" applyFill="1" applyAlignment="1">
      <alignment/>
    </xf>
    <xf numFmtId="37" fontId="8" fillId="0" borderId="0" xfId="0" applyFont="1" applyAlignment="1">
      <alignment horizontal="center"/>
    </xf>
    <xf numFmtId="37" fontId="9" fillId="0" borderId="0" xfId="0" applyFont="1" applyAlignment="1">
      <alignment horizontal="center"/>
    </xf>
    <xf numFmtId="37" fontId="24" fillId="0" borderId="0" xfId="0" applyFont="1" applyAlignment="1">
      <alignment horizontal="center"/>
    </xf>
    <xf numFmtId="37" fontId="17" fillId="33" borderId="0" xfId="0" applyFont="1" applyFill="1" applyAlignment="1">
      <alignment/>
    </xf>
    <xf numFmtId="37" fontId="10" fillId="33" borderId="0" xfId="0" applyFont="1" applyFill="1" applyAlignment="1">
      <alignment horizontal="fill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1223"/>
  <sheetViews>
    <sheetView tabSelected="1" view="pageBreakPreview" zoomScaleSheetLayoutView="100" workbookViewId="0" topLeftCell="A428">
      <selection activeCell="K442" sqref="K442"/>
    </sheetView>
  </sheetViews>
  <sheetFormatPr defaultColWidth="9.625" defaultRowHeight="12.75"/>
  <cols>
    <col min="1" max="1" width="21.625" style="0" customWidth="1"/>
    <col min="2" max="2" width="1.625" style="0" customWidth="1"/>
    <col min="3" max="3" width="27.625" style="0" customWidth="1"/>
    <col min="4" max="4" width="1.625" style="0" customWidth="1"/>
    <col min="5" max="5" width="10.25390625" style="0" customWidth="1"/>
    <col min="6" max="6" width="1.4921875" style="0" customWidth="1"/>
    <col min="7" max="7" width="9.50390625" style="0" customWidth="1"/>
    <col min="8" max="8" width="1.625" style="0" customWidth="1"/>
    <col min="9" max="9" width="9.375" style="0" customWidth="1"/>
    <col min="10" max="10" width="1.625" style="0" customWidth="1"/>
    <col min="11" max="11" width="9.875" style="0" customWidth="1"/>
    <col min="12" max="12" width="10.25390625" style="0" customWidth="1"/>
    <col min="13" max="13" width="9.625" style="61" customWidth="1"/>
    <col min="14" max="14" width="9.625" style="0" customWidth="1"/>
    <col min="15" max="15" width="15.625" style="0" customWidth="1"/>
  </cols>
  <sheetData>
    <row r="1" spans="1:12" ht="18.75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41"/>
    </row>
    <row r="2" spans="1:12" ht="15.75">
      <c r="A2" s="86" t="s">
        <v>619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34"/>
    </row>
    <row r="3" spans="1:12" ht="15.75">
      <c r="A3" s="86" t="s">
        <v>116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34"/>
    </row>
    <row r="4" spans="1:12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3.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3.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3" ht="13.5">
      <c r="A7" s="33"/>
      <c r="B7" s="33"/>
      <c r="C7" s="33"/>
      <c r="D7" s="33"/>
      <c r="E7" s="33"/>
      <c r="F7" s="33"/>
      <c r="G7" s="33"/>
      <c r="H7" s="13"/>
      <c r="I7" s="66" t="s">
        <v>620</v>
      </c>
      <c r="J7" s="13"/>
      <c r="K7" s="83" t="s">
        <v>620</v>
      </c>
      <c r="L7" s="13" t="s">
        <v>489</v>
      </c>
      <c r="M7" s="64" t="s">
        <v>164</v>
      </c>
    </row>
    <row r="8" spans="1:13" s="6" customFormat="1" ht="13.5">
      <c r="A8" s="13" t="s">
        <v>0</v>
      </c>
      <c r="B8" s="15"/>
      <c r="C8" s="15"/>
      <c r="D8" s="15"/>
      <c r="E8" s="13" t="s">
        <v>564</v>
      </c>
      <c r="F8" s="15"/>
      <c r="G8" s="13" t="s">
        <v>579</v>
      </c>
      <c r="H8" s="13"/>
      <c r="I8" s="66" t="s">
        <v>500</v>
      </c>
      <c r="J8" s="13"/>
      <c r="K8" s="83" t="s">
        <v>501</v>
      </c>
      <c r="L8" s="13" t="s">
        <v>490</v>
      </c>
      <c r="M8" s="64" t="s">
        <v>166</v>
      </c>
    </row>
    <row r="9" spans="1:13" s="6" customFormat="1" ht="13.5">
      <c r="A9" s="13" t="s">
        <v>207</v>
      </c>
      <c r="B9" s="15"/>
      <c r="C9" s="13" t="s">
        <v>1</v>
      </c>
      <c r="D9" s="13"/>
      <c r="E9" s="13" t="s">
        <v>2</v>
      </c>
      <c r="F9" s="13"/>
      <c r="G9" s="13" t="s">
        <v>492</v>
      </c>
      <c r="H9" s="13"/>
      <c r="I9" s="66" t="s">
        <v>122</v>
      </c>
      <c r="J9" s="13"/>
      <c r="K9" s="83" t="s">
        <v>617</v>
      </c>
      <c r="L9" s="13" t="s">
        <v>491</v>
      </c>
      <c r="M9" s="64" t="s">
        <v>165</v>
      </c>
    </row>
    <row r="10" spans="1:13" ht="13.5">
      <c r="A10" s="53" t="s">
        <v>3</v>
      </c>
      <c r="B10" s="53"/>
      <c r="C10" s="53" t="s">
        <v>3</v>
      </c>
      <c r="D10" s="16" t="s">
        <v>3</v>
      </c>
      <c r="E10" s="16" t="s">
        <v>3</v>
      </c>
      <c r="F10" s="16" t="s">
        <v>3</v>
      </c>
      <c r="G10" s="16" t="s">
        <v>3</v>
      </c>
      <c r="H10" s="16" t="s">
        <v>3</v>
      </c>
      <c r="I10" s="16" t="s">
        <v>3</v>
      </c>
      <c r="J10" s="16"/>
      <c r="K10" s="16" t="s">
        <v>3</v>
      </c>
      <c r="L10" s="16"/>
      <c r="M10" s="16" t="s">
        <v>3</v>
      </c>
    </row>
    <row r="11" spans="1:13" ht="13.5">
      <c r="A11" s="14" t="s">
        <v>197</v>
      </c>
      <c r="B11" s="15"/>
      <c r="C11" s="14" t="s">
        <v>4</v>
      </c>
      <c r="D11" s="17"/>
      <c r="E11" s="18">
        <v>66990.56</v>
      </c>
      <c r="F11" s="17"/>
      <c r="G11" s="18">
        <v>68331</v>
      </c>
      <c r="H11" s="18"/>
      <c r="I11" s="18">
        <v>68331</v>
      </c>
      <c r="J11" s="18"/>
      <c r="K11" s="18">
        <v>68331</v>
      </c>
      <c r="L11" s="18">
        <f>+K11-G11</f>
        <v>0</v>
      </c>
      <c r="M11" s="63">
        <f>SUM((K11/G11)-1)</f>
        <v>0</v>
      </c>
    </row>
    <row r="12" spans="1:13" ht="13.5">
      <c r="A12" s="14" t="s">
        <v>198</v>
      </c>
      <c r="B12" s="15"/>
      <c r="C12" s="14" t="s">
        <v>5</v>
      </c>
      <c r="D12" s="17"/>
      <c r="E12" s="18">
        <v>10973.04</v>
      </c>
      <c r="F12" s="17"/>
      <c r="G12" s="18">
        <v>11193</v>
      </c>
      <c r="H12" s="12"/>
      <c r="I12" s="18">
        <v>11193</v>
      </c>
      <c r="J12" s="12"/>
      <c r="K12" s="18">
        <v>11193</v>
      </c>
      <c r="L12" s="18">
        <f>+K12-G12</f>
        <v>0</v>
      </c>
      <c r="M12" s="32">
        <f>SUM((K12/G12)-1)</f>
        <v>0</v>
      </c>
    </row>
    <row r="13" spans="1:16" ht="13.5">
      <c r="A13" s="14" t="s">
        <v>199</v>
      </c>
      <c r="B13" s="15"/>
      <c r="C13" s="14" t="s">
        <v>6</v>
      </c>
      <c r="D13" s="17"/>
      <c r="E13" s="18">
        <v>31993.38</v>
      </c>
      <c r="F13" s="17"/>
      <c r="G13" s="18">
        <v>61425</v>
      </c>
      <c r="H13" s="12"/>
      <c r="I13" s="18">
        <v>63575</v>
      </c>
      <c r="J13" s="12"/>
      <c r="K13" s="18">
        <v>63575</v>
      </c>
      <c r="L13" s="18">
        <f>+K13-G13</f>
        <v>2150</v>
      </c>
      <c r="M13" s="32">
        <f>SUM((K13/G13)-1)</f>
        <v>0.035002035002035026</v>
      </c>
      <c r="P13" s="69"/>
    </row>
    <row r="14" spans="1:13" ht="13.5">
      <c r="A14" s="14" t="s">
        <v>200</v>
      </c>
      <c r="B14" s="15"/>
      <c r="C14" s="14" t="s">
        <v>7</v>
      </c>
      <c r="D14" s="17"/>
      <c r="E14" s="18">
        <v>323.2</v>
      </c>
      <c r="F14" s="17"/>
      <c r="G14" s="18">
        <v>2000</v>
      </c>
      <c r="H14" s="12"/>
      <c r="I14" s="18">
        <v>500</v>
      </c>
      <c r="J14" s="12"/>
      <c r="K14" s="18">
        <v>500</v>
      </c>
      <c r="L14" s="18">
        <f>+K14-G14</f>
        <v>-1500</v>
      </c>
      <c r="M14" s="32">
        <f>SUM((K14/G14)-1)</f>
        <v>-0.75</v>
      </c>
    </row>
    <row r="15" spans="1:13" ht="13.5">
      <c r="A15" s="14" t="s">
        <v>201</v>
      </c>
      <c r="B15" s="15"/>
      <c r="C15" s="14" t="s">
        <v>8</v>
      </c>
      <c r="D15" s="17"/>
      <c r="E15" s="18">
        <v>31784.85</v>
      </c>
      <c r="F15" s="17"/>
      <c r="G15" s="18">
        <v>38760</v>
      </c>
      <c r="H15" s="12"/>
      <c r="I15" s="18">
        <v>37100</v>
      </c>
      <c r="J15" s="12"/>
      <c r="K15" s="18">
        <v>37100</v>
      </c>
      <c r="L15" s="18">
        <f>+K15-G15</f>
        <v>-1660</v>
      </c>
      <c r="M15" s="63">
        <v>1</v>
      </c>
    </row>
    <row r="16" spans="1:13" ht="13.5">
      <c r="A16" s="14"/>
      <c r="B16" s="15"/>
      <c r="C16" s="14"/>
      <c r="D16" s="17"/>
      <c r="E16" s="18"/>
      <c r="F16" s="17"/>
      <c r="G16" s="26"/>
      <c r="H16" s="12"/>
      <c r="I16" s="26"/>
      <c r="J16" s="12"/>
      <c r="K16" s="26"/>
      <c r="L16" s="18"/>
      <c r="M16" s="32"/>
    </row>
    <row r="17" spans="1:13" ht="13.5">
      <c r="A17" s="53" t="s">
        <v>9</v>
      </c>
      <c r="B17" s="53"/>
      <c r="C17" s="53" t="s">
        <v>9</v>
      </c>
      <c r="D17" s="16" t="s">
        <v>9</v>
      </c>
      <c r="E17" s="16" t="s">
        <v>9</v>
      </c>
      <c r="F17" s="16" t="s">
        <v>9</v>
      </c>
      <c r="G17" s="16" t="s">
        <v>9</v>
      </c>
      <c r="H17" s="16" t="s">
        <v>9</v>
      </c>
      <c r="I17" s="16" t="s">
        <v>9</v>
      </c>
      <c r="J17" s="16"/>
      <c r="K17" s="16" t="s">
        <v>9</v>
      </c>
      <c r="L17" s="16"/>
      <c r="M17" s="16" t="s">
        <v>9</v>
      </c>
    </row>
    <row r="18" spans="1:13" ht="13.5">
      <c r="A18" s="14" t="s">
        <v>10</v>
      </c>
      <c r="B18" s="15"/>
      <c r="C18" s="15"/>
      <c r="D18" s="12"/>
      <c r="E18" s="18">
        <f>SUM(E11:E16)</f>
        <v>142065.03</v>
      </c>
      <c r="F18" s="12"/>
      <c r="G18" s="18">
        <f>SUM(G11:G16)</f>
        <v>181709</v>
      </c>
      <c r="H18" s="18"/>
      <c r="I18" s="18">
        <f>SUM(I11:I16)</f>
        <v>180699</v>
      </c>
      <c r="J18" s="18">
        <f>SUM(J11:J16)</f>
        <v>0</v>
      </c>
      <c r="K18" s="18">
        <f>SUM(K11:K16)</f>
        <v>180699</v>
      </c>
      <c r="L18" s="18">
        <f>+K18-G18</f>
        <v>-1010</v>
      </c>
      <c r="M18" s="32">
        <f>SUM((K18/G18)-1)</f>
        <v>-0.0055583377818380075</v>
      </c>
    </row>
    <row r="19" spans="1:13" ht="13.5">
      <c r="A19" s="15"/>
      <c r="B19" s="15"/>
      <c r="C19" s="15"/>
      <c r="D19" s="12"/>
      <c r="E19" s="12"/>
      <c r="F19" s="12"/>
      <c r="G19" s="12"/>
      <c r="H19" s="12"/>
      <c r="I19" s="12"/>
      <c r="J19" s="12"/>
      <c r="K19" s="12"/>
      <c r="L19" s="12"/>
      <c r="M19" s="1"/>
    </row>
    <row r="20" spans="1:13" ht="13.5">
      <c r="A20" s="14" t="s">
        <v>202</v>
      </c>
      <c r="B20" s="15"/>
      <c r="C20" s="14" t="s">
        <v>11</v>
      </c>
      <c r="D20" s="17"/>
      <c r="E20" s="18">
        <v>0</v>
      </c>
      <c r="F20" s="17"/>
      <c r="G20" s="18">
        <v>1200</v>
      </c>
      <c r="H20" s="18"/>
      <c r="I20" s="18">
        <v>800</v>
      </c>
      <c r="J20" s="18"/>
      <c r="K20" s="18">
        <v>800</v>
      </c>
      <c r="L20" s="18">
        <f>+K20-G20</f>
        <v>-400</v>
      </c>
      <c r="M20" s="32">
        <f>SUM((K20/G20)-1)</f>
        <v>-0.33333333333333337</v>
      </c>
    </row>
    <row r="21" spans="1:13" ht="13.5">
      <c r="A21" s="14" t="s">
        <v>203</v>
      </c>
      <c r="B21" s="15"/>
      <c r="C21" s="14" t="s">
        <v>12</v>
      </c>
      <c r="D21" s="17"/>
      <c r="E21" s="18">
        <v>1870.06</v>
      </c>
      <c r="F21" s="17"/>
      <c r="G21" s="18">
        <v>3000</v>
      </c>
      <c r="H21" s="12"/>
      <c r="I21" s="18">
        <v>2500</v>
      </c>
      <c r="J21" s="12"/>
      <c r="K21" s="18">
        <v>2500</v>
      </c>
      <c r="L21" s="18">
        <f>+K21-G21</f>
        <v>-500</v>
      </c>
      <c r="M21" s="32">
        <f>SUM((K21/G21)-1)</f>
        <v>-0.16666666666666663</v>
      </c>
    </row>
    <row r="22" spans="1:13" ht="13.5">
      <c r="A22" s="14" t="s">
        <v>204</v>
      </c>
      <c r="B22" s="15"/>
      <c r="C22" s="14" t="s">
        <v>140</v>
      </c>
      <c r="D22" s="17"/>
      <c r="E22" s="18">
        <v>50</v>
      </c>
      <c r="F22" s="17"/>
      <c r="G22" s="18">
        <v>1000</v>
      </c>
      <c r="H22" s="12"/>
      <c r="I22" s="18">
        <v>700</v>
      </c>
      <c r="J22" s="12"/>
      <c r="K22" s="18">
        <v>700</v>
      </c>
      <c r="L22" s="18">
        <f>+K22-G22</f>
        <v>-300</v>
      </c>
      <c r="M22" s="32">
        <f>SUM((K22/G22)-1)</f>
        <v>-0.30000000000000004</v>
      </c>
    </row>
    <row r="23" spans="1:13" ht="13.5">
      <c r="A23" s="14" t="s">
        <v>205</v>
      </c>
      <c r="B23" s="15"/>
      <c r="C23" s="14" t="s">
        <v>14</v>
      </c>
      <c r="D23" s="17"/>
      <c r="E23" s="18">
        <v>5531.9</v>
      </c>
      <c r="F23" s="17"/>
      <c r="G23" s="18">
        <v>6620</v>
      </c>
      <c r="H23" s="12"/>
      <c r="I23" s="18">
        <v>6000</v>
      </c>
      <c r="J23" s="12"/>
      <c r="K23" s="18">
        <v>6000</v>
      </c>
      <c r="L23" s="18">
        <f>+K23-G23</f>
        <v>-620</v>
      </c>
      <c r="M23" s="32">
        <f>SUM((K23/G23)-1)</f>
        <v>-0.09365558912386707</v>
      </c>
    </row>
    <row r="24" spans="1:13" ht="13.5">
      <c r="A24" s="14" t="s">
        <v>206</v>
      </c>
      <c r="B24" s="15"/>
      <c r="C24" s="14" t="s">
        <v>15</v>
      </c>
      <c r="D24" s="17"/>
      <c r="E24" s="18">
        <v>191.35</v>
      </c>
      <c r="F24" s="17"/>
      <c r="G24" s="18">
        <v>2000</v>
      </c>
      <c r="H24" s="12"/>
      <c r="I24" s="18">
        <v>1500</v>
      </c>
      <c r="J24" s="12"/>
      <c r="K24" s="18">
        <v>1500</v>
      </c>
      <c r="L24" s="18">
        <f>+K24-G24</f>
        <v>-500</v>
      </c>
      <c r="M24" s="32">
        <f>SUM((K24/G24)-1)</f>
        <v>-0.25</v>
      </c>
    </row>
    <row r="25" spans="1:13" ht="13.5">
      <c r="A25" s="53" t="s">
        <v>9</v>
      </c>
      <c r="B25" s="53" t="s">
        <v>9</v>
      </c>
      <c r="C25" s="53" t="s">
        <v>9</v>
      </c>
      <c r="D25" s="16" t="s">
        <v>9</v>
      </c>
      <c r="E25" s="16" t="s">
        <v>9</v>
      </c>
      <c r="F25" s="16" t="s">
        <v>9</v>
      </c>
      <c r="G25" s="16" t="s">
        <v>9</v>
      </c>
      <c r="H25" s="16" t="s">
        <v>9</v>
      </c>
      <c r="I25" s="16" t="s">
        <v>9</v>
      </c>
      <c r="J25" s="16"/>
      <c r="K25" s="16" t="s">
        <v>9</v>
      </c>
      <c r="L25" s="16"/>
      <c r="M25" s="16" t="s">
        <v>9</v>
      </c>
    </row>
    <row r="26" spans="1:13" ht="13.5">
      <c r="A26" s="14" t="s">
        <v>16</v>
      </c>
      <c r="B26" s="15"/>
      <c r="C26" s="15"/>
      <c r="D26" s="16"/>
      <c r="E26" s="18">
        <f>SUM(E20:E24)</f>
        <v>7643.3099999999995</v>
      </c>
      <c r="F26" s="12"/>
      <c r="G26" s="18">
        <f>SUM(G20:G24)</f>
        <v>13820</v>
      </c>
      <c r="H26" s="18">
        <f>SUM(H20:H24)</f>
        <v>0</v>
      </c>
      <c r="I26" s="18">
        <f>SUM(I20:I24)</f>
        <v>11500</v>
      </c>
      <c r="J26" s="18">
        <f>SUM(J20:J24)</f>
        <v>0</v>
      </c>
      <c r="K26" s="18">
        <f>SUM(K20:K24)</f>
        <v>11500</v>
      </c>
      <c r="L26" s="18">
        <f>+K26-G26</f>
        <v>-2320</v>
      </c>
      <c r="M26" s="32">
        <f>SUM((K26/G26)-1)</f>
        <v>-0.16787264833574533</v>
      </c>
    </row>
    <row r="27" spans="1:13" ht="13.5">
      <c r="A27" s="15"/>
      <c r="B27" s="15"/>
      <c r="C27" s="15"/>
      <c r="D27" s="12"/>
      <c r="E27" s="18"/>
      <c r="F27" s="12"/>
      <c r="G27" s="18"/>
      <c r="H27" s="18"/>
      <c r="I27" s="18"/>
      <c r="J27" s="18"/>
      <c r="K27" s="18"/>
      <c r="L27" s="18"/>
      <c r="M27" s="32"/>
    </row>
    <row r="28" spans="1:13" ht="13.5">
      <c r="A28" s="53" t="s">
        <v>9</v>
      </c>
      <c r="B28" s="53" t="s">
        <v>9</v>
      </c>
      <c r="C28" s="53" t="s">
        <v>9</v>
      </c>
      <c r="D28" s="16" t="s">
        <v>9</v>
      </c>
      <c r="E28" s="16" t="s">
        <v>9</v>
      </c>
      <c r="F28" s="16" t="s">
        <v>9</v>
      </c>
      <c r="G28" s="16" t="s">
        <v>9</v>
      </c>
      <c r="H28" s="16" t="s">
        <v>9</v>
      </c>
      <c r="I28" s="16" t="s">
        <v>9</v>
      </c>
      <c r="J28" s="16"/>
      <c r="K28" s="16" t="s">
        <v>9</v>
      </c>
      <c r="L28" s="16"/>
      <c r="M28" s="16" t="s">
        <v>9</v>
      </c>
    </row>
    <row r="29" spans="1:13" ht="13.5" customHeight="1">
      <c r="A29" s="15"/>
      <c r="B29" s="15"/>
      <c r="C29" s="15"/>
      <c r="D29" s="12"/>
      <c r="E29" s="18"/>
      <c r="F29" s="12"/>
      <c r="G29" s="18"/>
      <c r="H29" s="18"/>
      <c r="I29" s="18"/>
      <c r="J29" s="18"/>
      <c r="K29" s="18"/>
      <c r="L29" s="18"/>
      <c r="M29" s="32"/>
    </row>
    <row r="30" spans="1:13" ht="13.5">
      <c r="A30" s="14" t="s">
        <v>19</v>
      </c>
      <c r="B30" s="15"/>
      <c r="C30" s="15"/>
      <c r="D30" s="12"/>
      <c r="E30" s="18">
        <f>SUM(E18+E26)</f>
        <v>149708.34</v>
      </c>
      <c r="F30" s="12"/>
      <c r="G30" s="18">
        <f>SUM(G18+G26)</f>
        <v>195529</v>
      </c>
      <c r="H30" s="18"/>
      <c r="I30" s="18">
        <f>SUM(I18+I26)</f>
        <v>192199</v>
      </c>
      <c r="J30" s="18"/>
      <c r="K30" s="18">
        <f>SUM(K18+K26)</f>
        <v>192199</v>
      </c>
      <c r="L30" s="18">
        <f>+K30-G30</f>
        <v>-3330</v>
      </c>
      <c r="M30" s="32">
        <f>SUM((K30/G30)-1)</f>
        <v>-0.017030721785515235</v>
      </c>
    </row>
    <row r="31" spans="1:13" ht="13.5">
      <c r="A31" s="12"/>
      <c r="B31" s="12"/>
      <c r="C31" s="12"/>
      <c r="D31" s="12"/>
      <c r="E31" s="16" t="s">
        <v>3</v>
      </c>
      <c r="F31" s="16" t="s">
        <v>3</v>
      </c>
      <c r="G31" s="16" t="s">
        <v>3</v>
      </c>
      <c r="H31" s="16" t="s">
        <v>3</v>
      </c>
      <c r="I31" s="16" t="s">
        <v>3</v>
      </c>
      <c r="J31" s="16"/>
      <c r="K31" s="16" t="s">
        <v>3</v>
      </c>
      <c r="L31" s="16"/>
      <c r="M31" s="16" t="s">
        <v>3</v>
      </c>
    </row>
    <row r="32" spans="1:13" ht="13.5">
      <c r="A32" s="12"/>
      <c r="B32" s="12"/>
      <c r="C32" s="12"/>
      <c r="D32" s="12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3.5">
      <c r="A33" s="15"/>
      <c r="B33" s="12"/>
      <c r="C33" s="12"/>
      <c r="D33" s="12"/>
      <c r="E33" s="12"/>
      <c r="F33" s="12"/>
      <c r="G33" s="18"/>
      <c r="H33" s="12"/>
      <c r="I33" s="16"/>
      <c r="J33" s="16"/>
      <c r="K33" s="16"/>
      <c r="L33" s="16"/>
      <c r="M33" s="16"/>
    </row>
    <row r="34" spans="1:13" ht="13.5">
      <c r="A34" s="15" t="s">
        <v>557</v>
      </c>
      <c r="B34" s="12"/>
      <c r="C34" s="12"/>
      <c r="D34" s="12"/>
      <c r="E34" s="12"/>
      <c r="F34" s="12"/>
      <c r="G34" s="18"/>
      <c r="H34" s="12"/>
      <c r="I34" s="12"/>
      <c r="J34" s="16"/>
      <c r="K34" s="16"/>
      <c r="L34" s="12"/>
      <c r="M34" s="54"/>
    </row>
    <row r="35" spans="1:13" ht="13.5">
      <c r="A35" s="15" t="s">
        <v>558</v>
      </c>
      <c r="B35" s="12"/>
      <c r="C35" s="12"/>
      <c r="D35" s="12"/>
      <c r="E35" s="12"/>
      <c r="F35" s="12"/>
      <c r="G35" s="16"/>
      <c r="H35" s="16"/>
      <c r="I35" s="16"/>
      <c r="J35" s="16"/>
      <c r="K35" s="16"/>
      <c r="L35" s="12"/>
      <c r="M35" s="54"/>
    </row>
    <row r="36" spans="1:13" ht="13.5">
      <c r="A36" s="15" t="s">
        <v>633</v>
      </c>
      <c r="B36" s="12"/>
      <c r="C36" s="12"/>
      <c r="D36" s="12"/>
      <c r="E36" s="12"/>
      <c r="F36" s="12"/>
      <c r="G36" s="18"/>
      <c r="H36" s="12"/>
      <c r="I36" s="16"/>
      <c r="J36" s="16"/>
      <c r="K36" s="16"/>
      <c r="L36" s="12"/>
      <c r="M36" s="54"/>
    </row>
    <row r="37" spans="1:13" ht="13.5">
      <c r="A37" s="15" t="s">
        <v>653</v>
      </c>
      <c r="B37" s="12"/>
      <c r="C37" s="12"/>
      <c r="D37" s="12"/>
      <c r="E37" s="12"/>
      <c r="F37" s="12"/>
      <c r="G37" s="18"/>
      <c r="H37" s="12"/>
      <c r="I37" s="16"/>
      <c r="J37" s="16"/>
      <c r="K37" s="16"/>
      <c r="L37" s="12"/>
      <c r="M37" s="54"/>
    </row>
    <row r="38" spans="1:13" ht="13.5">
      <c r="A38" s="15" t="s">
        <v>511</v>
      </c>
      <c r="B38" s="12"/>
      <c r="C38" s="12"/>
      <c r="D38" s="12"/>
      <c r="E38" s="12"/>
      <c r="F38" s="12"/>
      <c r="G38" s="16"/>
      <c r="H38" s="12"/>
      <c r="I38" s="12"/>
      <c r="J38" s="16"/>
      <c r="K38" s="12"/>
      <c r="L38" s="12"/>
      <c r="M38" s="54"/>
    </row>
    <row r="39" spans="1:13" ht="13.5">
      <c r="A39" s="15" t="s">
        <v>508</v>
      </c>
      <c r="B39" s="12"/>
      <c r="C39" s="12"/>
      <c r="D39" s="12"/>
      <c r="E39" s="12"/>
      <c r="F39" s="12"/>
      <c r="G39" s="12"/>
      <c r="H39" s="16"/>
      <c r="I39" s="16"/>
      <c r="J39" s="16"/>
      <c r="K39" s="12"/>
      <c r="L39" s="12"/>
      <c r="M39" s="54"/>
    </row>
    <row r="40" spans="1:13" ht="13.5">
      <c r="A40" s="15" t="s">
        <v>632</v>
      </c>
      <c r="B40" s="12"/>
      <c r="C40" s="12"/>
      <c r="D40" s="12"/>
      <c r="E40" s="12"/>
      <c r="F40" s="12"/>
      <c r="G40" s="12"/>
      <c r="H40" s="16"/>
      <c r="I40" s="16"/>
      <c r="J40" s="16"/>
      <c r="K40" s="12"/>
      <c r="L40" s="12"/>
      <c r="M40" s="54"/>
    </row>
    <row r="41" spans="1:13" ht="15.75">
      <c r="A41" s="15" t="s">
        <v>510</v>
      </c>
      <c r="B41" s="12"/>
      <c r="C41" s="12"/>
      <c r="D41" s="12"/>
      <c r="E41" s="12"/>
      <c r="F41" s="12"/>
      <c r="G41" s="12"/>
      <c r="H41" s="12"/>
      <c r="I41" s="16"/>
      <c r="J41" s="49"/>
      <c r="K41" s="42"/>
      <c r="L41" s="42"/>
      <c r="M41" s="65"/>
    </row>
    <row r="42" spans="1:13" ht="13.5">
      <c r="A42" s="14" t="s">
        <v>627</v>
      </c>
      <c r="B42" s="17"/>
      <c r="C42" s="17"/>
      <c r="D42" s="17"/>
      <c r="E42" s="17"/>
      <c r="G42" s="16"/>
      <c r="H42" s="12"/>
      <c r="I42" s="16"/>
      <c r="J42" s="16"/>
      <c r="K42" s="12"/>
      <c r="L42" s="12"/>
      <c r="M42"/>
    </row>
    <row r="43" spans="1:13" ht="13.5">
      <c r="A43" s="14"/>
      <c r="B43" s="17"/>
      <c r="C43" s="17"/>
      <c r="D43" s="17"/>
      <c r="E43" s="17"/>
      <c r="G43" s="16"/>
      <c r="H43" s="16"/>
      <c r="I43" s="16"/>
      <c r="J43" s="16"/>
      <c r="K43" s="16"/>
      <c r="L43" s="16"/>
      <c r="M43" s="1"/>
    </row>
    <row r="44" spans="2:13" ht="13.5">
      <c r="B44" s="37"/>
      <c r="C44" s="18"/>
      <c r="G44" s="16"/>
      <c r="H44" s="16"/>
      <c r="I44" s="16"/>
      <c r="J44" s="16"/>
      <c r="K44" s="16"/>
      <c r="L44" s="16"/>
      <c r="M44" s="1"/>
    </row>
    <row r="45" spans="1:13" ht="13.5">
      <c r="A45" s="37"/>
      <c r="B45" s="37"/>
      <c r="G45" s="16"/>
      <c r="H45" s="16"/>
      <c r="I45" s="16"/>
      <c r="J45" s="16"/>
      <c r="K45" s="16"/>
      <c r="L45" s="16"/>
      <c r="M45" s="1"/>
    </row>
    <row r="46" spans="2:13" ht="13.5">
      <c r="B46" s="12"/>
      <c r="C46" s="12"/>
      <c r="D46" s="12"/>
      <c r="E46" s="12"/>
      <c r="F46" s="12"/>
      <c r="G46" s="16"/>
      <c r="H46" s="16"/>
      <c r="I46" s="16"/>
      <c r="J46" s="16"/>
      <c r="K46" s="16"/>
      <c r="L46" s="16"/>
      <c r="M46" s="1"/>
    </row>
    <row r="47" spans="1:13" ht="13.5">
      <c r="A47" s="37"/>
      <c r="B47" s="12"/>
      <c r="C47" s="12"/>
      <c r="D47" s="12"/>
      <c r="E47" s="12"/>
      <c r="F47" s="12"/>
      <c r="G47" s="16"/>
      <c r="H47" s="16"/>
      <c r="I47" s="16"/>
      <c r="J47" s="16"/>
      <c r="K47" s="16"/>
      <c r="L47" s="16"/>
      <c r="M47" s="1"/>
    </row>
    <row r="48" spans="1:13" ht="13.5">
      <c r="A48" s="3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1"/>
    </row>
    <row r="49" spans="1:13" ht="18.75">
      <c r="A49" s="87" t="s">
        <v>115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41"/>
      <c r="M49"/>
    </row>
    <row r="50" spans="1:13" ht="15.75">
      <c r="A50" s="86" t="s">
        <v>619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34"/>
      <c r="M50"/>
    </row>
    <row r="51" spans="1:13" ht="15.75">
      <c r="A51" s="86" t="s">
        <v>117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34"/>
      <c r="M5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3.5">
      <c r="A55" s="1"/>
      <c r="B55" s="1"/>
      <c r="C55" s="1"/>
      <c r="D55" s="1"/>
      <c r="E55" s="33"/>
      <c r="F55" s="33"/>
      <c r="G55" s="33"/>
      <c r="H55" s="13"/>
      <c r="I55" s="66" t="s">
        <v>620</v>
      </c>
      <c r="J55" s="13"/>
      <c r="K55" s="83" t="s">
        <v>620</v>
      </c>
      <c r="L55" s="13" t="s">
        <v>489</v>
      </c>
      <c r="M55" s="64" t="s">
        <v>164</v>
      </c>
    </row>
    <row r="56" spans="1:13" ht="13.5">
      <c r="A56" s="13" t="s">
        <v>0</v>
      </c>
      <c r="B56" s="15"/>
      <c r="C56" s="15"/>
      <c r="D56" s="15"/>
      <c r="E56" s="13" t="s">
        <v>564</v>
      </c>
      <c r="F56" s="15"/>
      <c r="G56" s="13" t="s">
        <v>579</v>
      </c>
      <c r="H56" s="13"/>
      <c r="I56" s="66" t="s">
        <v>500</v>
      </c>
      <c r="J56" s="13"/>
      <c r="K56" s="83" t="s">
        <v>501</v>
      </c>
      <c r="L56" s="13" t="s">
        <v>490</v>
      </c>
      <c r="M56" s="64" t="s">
        <v>166</v>
      </c>
    </row>
    <row r="57" spans="1:13" ht="13.5">
      <c r="A57" s="13" t="s">
        <v>207</v>
      </c>
      <c r="B57" s="15"/>
      <c r="C57" s="13" t="s">
        <v>1</v>
      </c>
      <c r="D57" s="13"/>
      <c r="E57" s="13" t="s">
        <v>2</v>
      </c>
      <c r="F57" s="13"/>
      <c r="G57" s="13" t="s">
        <v>492</v>
      </c>
      <c r="H57" s="13"/>
      <c r="I57" s="66" t="s">
        <v>122</v>
      </c>
      <c r="J57" s="13"/>
      <c r="K57" s="83" t="s">
        <v>617</v>
      </c>
      <c r="L57" s="13" t="s">
        <v>491</v>
      </c>
      <c r="M57" s="64" t="s">
        <v>165</v>
      </c>
    </row>
    <row r="58" spans="1:13" ht="13.5">
      <c r="A58" s="53" t="s">
        <v>3</v>
      </c>
      <c r="B58" s="53" t="s">
        <v>3</v>
      </c>
      <c r="C58" s="53" t="s">
        <v>3</v>
      </c>
      <c r="D58" s="16" t="s">
        <v>3</v>
      </c>
      <c r="E58" s="16" t="s">
        <v>3</v>
      </c>
      <c r="F58" s="16" t="s">
        <v>3</v>
      </c>
      <c r="G58" s="16" t="s">
        <v>3</v>
      </c>
      <c r="H58" s="16" t="s">
        <v>3</v>
      </c>
      <c r="I58" s="16" t="s">
        <v>3</v>
      </c>
      <c r="J58" s="16"/>
      <c r="K58" s="16" t="s">
        <v>3</v>
      </c>
      <c r="L58" s="16"/>
      <c r="M58" s="16" t="s">
        <v>3</v>
      </c>
    </row>
    <row r="59" spans="1:13" ht="13.5">
      <c r="A59" s="14" t="s">
        <v>184</v>
      </c>
      <c r="B59" s="53"/>
      <c r="C59" s="14" t="s">
        <v>499</v>
      </c>
      <c r="D59" s="17"/>
      <c r="E59" s="39">
        <v>25728.18</v>
      </c>
      <c r="F59" s="17"/>
      <c r="G59" s="18">
        <v>29000</v>
      </c>
      <c r="H59" s="18"/>
      <c r="I59" s="18">
        <v>25130</v>
      </c>
      <c r="J59" s="18"/>
      <c r="K59" s="18">
        <v>25130</v>
      </c>
      <c r="L59" s="18">
        <f>+K59-G59</f>
        <v>-3870</v>
      </c>
      <c r="M59" s="32">
        <f>SUM((K59/G59)-1)</f>
        <v>-0.13344827586206898</v>
      </c>
    </row>
    <row r="60" spans="1:13" ht="13.5">
      <c r="A60" s="53" t="s">
        <v>9</v>
      </c>
      <c r="B60" s="53" t="s">
        <v>9</v>
      </c>
      <c r="C60" s="53" t="s">
        <v>9</v>
      </c>
      <c r="D60" s="16" t="s">
        <v>9</v>
      </c>
      <c r="E60" s="16" t="s">
        <v>9</v>
      </c>
      <c r="F60" s="16" t="s">
        <v>9</v>
      </c>
      <c r="G60" s="16" t="s">
        <v>9</v>
      </c>
      <c r="H60" s="16" t="s">
        <v>9</v>
      </c>
      <c r="I60" s="16" t="s">
        <v>9</v>
      </c>
      <c r="J60" s="16"/>
      <c r="K60" s="16" t="s">
        <v>9</v>
      </c>
      <c r="L60" s="16"/>
      <c r="M60" s="16" t="s">
        <v>9</v>
      </c>
    </row>
    <row r="61" spans="1:13" ht="13.5">
      <c r="A61" s="14" t="s">
        <v>20</v>
      </c>
      <c r="B61" s="15"/>
      <c r="C61" s="15"/>
      <c r="D61" s="12"/>
      <c r="E61" s="18">
        <f>SUM(E59)</f>
        <v>25728.18</v>
      </c>
      <c r="F61" s="12"/>
      <c r="G61" s="18">
        <f>SUM(G59)</f>
        <v>29000</v>
      </c>
      <c r="H61" s="18"/>
      <c r="I61" s="18">
        <f>SUM(I59)</f>
        <v>25130</v>
      </c>
      <c r="J61" s="18"/>
      <c r="K61" s="18">
        <f>SUM(K59)</f>
        <v>25130</v>
      </c>
      <c r="L61" s="18">
        <f>+K61-G61</f>
        <v>-3870</v>
      </c>
      <c r="M61" s="32">
        <f>SUM((K61/G61)-1)</f>
        <v>-0.13344827586206898</v>
      </c>
    </row>
    <row r="62" spans="1:13" ht="13.5">
      <c r="A62" s="14"/>
      <c r="B62" s="15"/>
      <c r="C62" s="15"/>
      <c r="D62" s="12"/>
      <c r="E62" s="18"/>
      <c r="F62" s="12"/>
      <c r="G62" s="18"/>
      <c r="H62" s="18"/>
      <c r="I62" s="18"/>
      <c r="J62" s="18"/>
      <c r="K62" s="18"/>
      <c r="L62" s="60"/>
      <c r="M62" s="32"/>
    </row>
    <row r="63" spans="1:13" ht="13.5">
      <c r="A63" s="14" t="s">
        <v>185</v>
      </c>
      <c r="B63" s="15"/>
      <c r="C63" s="14" t="s">
        <v>4</v>
      </c>
      <c r="D63" s="17"/>
      <c r="E63" s="18">
        <v>47048.04</v>
      </c>
      <c r="F63" s="17"/>
      <c r="G63" s="18">
        <v>47990</v>
      </c>
      <c r="H63" s="18"/>
      <c r="I63" s="18">
        <v>49430</v>
      </c>
      <c r="J63" s="18"/>
      <c r="K63" s="18">
        <v>49430</v>
      </c>
      <c r="L63" s="18">
        <f>+K63-G63</f>
        <v>1440</v>
      </c>
      <c r="M63" s="32">
        <f>SUM((K63/G63)-1)</f>
        <v>0.03000625130235468</v>
      </c>
    </row>
    <row r="64" spans="1:13" ht="13.5">
      <c r="A64" s="14" t="s">
        <v>186</v>
      </c>
      <c r="B64" s="15"/>
      <c r="C64" s="14" t="s">
        <v>6</v>
      </c>
      <c r="D64" s="17"/>
      <c r="E64" s="18">
        <v>0</v>
      </c>
      <c r="F64" s="17"/>
      <c r="G64" s="18">
        <v>0</v>
      </c>
      <c r="H64" s="12"/>
      <c r="I64" s="18">
        <v>41037</v>
      </c>
      <c r="J64" s="18"/>
      <c r="K64" s="18">
        <v>41037</v>
      </c>
      <c r="L64" s="18">
        <f>+K64-G64</f>
        <v>41037</v>
      </c>
      <c r="M64" s="32" t="e">
        <f>SUM((K64/G64)-1)</f>
        <v>#DIV/0!</v>
      </c>
    </row>
    <row r="65" spans="1:13" ht="13.5">
      <c r="A65" s="14" t="s">
        <v>563</v>
      </c>
      <c r="B65" s="15"/>
      <c r="C65" s="14" t="s">
        <v>8</v>
      </c>
      <c r="D65" s="17"/>
      <c r="E65" s="18">
        <v>35608.34</v>
      </c>
      <c r="F65" s="17"/>
      <c r="G65" s="18">
        <v>36343</v>
      </c>
      <c r="H65" s="12"/>
      <c r="I65" s="18">
        <v>0</v>
      </c>
      <c r="J65" s="18"/>
      <c r="K65" s="18">
        <v>0</v>
      </c>
      <c r="L65" s="18">
        <f>+K65-G65</f>
        <v>-36343</v>
      </c>
      <c r="M65" s="32">
        <f>SUM((K65/G65)-1)</f>
        <v>-1</v>
      </c>
    </row>
    <row r="66" spans="1:13" ht="13.5">
      <c r="A66" s="53" t="s">
        <v>9</v>
      </c>
      <c r="B66" s="53" t="s">
        <v>9</v>
      </c>
      <c r="C66" s="53" t="s">
        <v>9</v>
      </c>
      <c r="D66" s="16" t="s">
        <v>9</v>
      </c>
      <c r="E66" s="16" t="s">
        <v>9</v>
      </c>
      <c r="F66" s="16" t="s">
        <v>9</v>
      </c>
      <c r="G66" s="16" t="s">
        <v>9</v>
      </c>
      <c r="H66" s="16" t="s">
        <v>9</v>
      </c>
      <c r="I66" s="16" t="s">
        <v>9</v>
      </c>
      <c r="J66" s="16"/>
      <c r="K66" s="16"/>
      <c r="L66" s="16"/>
      <c r="M66" s="16" t="s">
        <v>9</v>
      </c>
    </row>
    <row r="67" spans="1:13" ht="13.5">
      <c r="A67" s="14" t="s">
        <v>10</v>
      </c>
      <c r="B67" s="15"/>
      <c r="C67" s="15"/>
      <c r="D67" s="12"/>
      <c r="E67" s="18">
        <f>SUM(E63:E65)</f>
        <v>82656.38</v>
      </c>
      <c r="F67" s="12"/>
      <c r="G67" s="18">
        <f>SUM(G63:G65)</f>
        <v>84333</v>
      </c>
      <c r="H67" s="18"/>
      <c r="I67" s="18">
        <f>SUM(I63:I65)</f>
        <v>90467</v>
      </c>
      <c r="J67" s="18"/>
      <c r="K67" s="18">
        <f>SUM(K63:K65)</f>
        <v>90467</v>
      </c>
      <c r="L67" s="18">
        <f>+K67-G67</f>
        <v>6134</v>
      </c>
      <c r="M67" s="32">
        <f>SUM((K67/G67)-1)</f>
        <v>0.07273546535757047</v>
      </c>
    </row>
    <row r="68" spans="1:13" ht="13.5">
      <c r="A68" s="15"/>
      <c r="B68" s="15"/>
      <c r="C68" s="15"/>
      <c r="D68" s="12"/>
      <c r="E68" s="12"/>
      <c r="F68" s="12"/>
      <c r="G68" s="12"/>
      <c r="H68" s="12"/>
      <c r="I68" s="12"/>
      <c r="J68" s="12"/>
      <c r="K68" s="12"/>
      <c r="L68" s="12"/>
      <c r="M68" s="1"/>
    </row>
    <row r="69" spans="1:13" ht="13.5">
      <c r="A69" s="14" t="s">
        <v>187</v>
      </c>
      <c r="B69" s="15"/>
      <c r="C69" s="14" t="s">
        <v>11</v>
      </c>
      <c r="D69" s="17"/>
      <c r="E69" s="18">
        <v>283.57</v>
      </c>
      <c r="F69" s="17"/>
      <c r="G69" s="18">
        <v>1450</v>
      </c>
      <c r="H69" s="18"/>
      <c r="I69" s="18">
        <v>1450</v>
      </c>
      <c r="J69" s="18"/>
      <c r="K69" s="18">
        <v>1450</v>
      </c>
      <c r="L69" s="18">
        <f aca="true" t="shared" si="0" ref="L69:L81">+K69-G69</f>
        <v>0</v>
      </c>
      <c r="M69" s="32">
        <f>SUM((K69/G69)-1)</f>
        <v>0</v>
      </c>
    </row>
    <row r="70" spans="1:13" ht="13.5">
      <c r="A70" s="14" t="s">
        <v>188</v>
      </c>
      <c r="B70" s="15"/>
      <c r="C70" s="14" t="s">
        <v>12</v>
      </c>
      <c r="D70" s="17"/>
      <c r="E70" s="18">
        <v>42</v>
      </c>
      <c r="F70" s="17"/>
      <c r="G70" s="18">
        <v>150</v>
      </c>
      <c r="H70" s="12"/>
      <c r="I70" s="18">
        <v>150</v>
      </c>
      <c r="J70" s="18"/>
      <c r="K70" s="18">
        <v>150</v>
      </c>
      <c r="L70" s="18">
        <f t="shared" si="0"/>
        <v>0</v>
      </c>
      <c r="M70" s="32">
        <f>SUM((K70/G70)-1)</f>
        <v>0</v>
      </c>
    </row>
    <row r="71" spans="1:13" ht="13.5">
      <c r="A71" s="14" t="s">
        <v>189</v>
      </c>
      <c r="B71" s="15"/>
      <c r="C71" s="14" t="s">
        <v>14</v>
      </c>
      <c r="D71" s="17"/>
      <c r="E71" s="18">
        <v>507</v>
      </c>
      <c r="F71" s="17"/>
      <c r="G71" s="18">
        <v>1460</v>
      </c>
      <c r="H71" s="12"/>
      <c r="I71" s="18">
        <v>1980</v>
      </c>
      <c r="J71" s="18"/>
      <c r="K71" s="18">
        <v>1980</v>
      </c>
      <c r="L71" s="18">
        <f t="shared" si="0"/>
        <v>520</v>
      </c>
      <c r="M71" s="32">
        <f>SUM((K71/G71)-1)</f>
        <v>0.3561643835616439</v>
      </c>
    </row>
    <row r="72" spans="1:13" ht="13.5">
      <c r="A72" s="14" t="s">
        <v>190</v>
      </c>
      <c r="B72" s="15"/>
      <c r="C72" s="14" t="s">
        <v>15</v>
      </c>
      <c r="D72" s="17"/>
      <c r="E72" s="18">
        <v>5287.9</v>
      </c>
      <c r="F72" s="17"/>
      <c r="G72" s="18">
        <v>7565</v>
      </c>
      <c r="H72" s="12"/>
      <c r="I72" s="18">
        <v>3964</v>
      </c>
      <c r="J72" s="18"/>
      <c r="K72" s="18">
        <v>3964</v>
      </c>
      <c r="L72" s="18">
        <f t="shared" si="0"/>
        <v>-3601</v>
      </c>
      <c r="M72" s="32">
        <f>SUM((K72/G72)-1)</f>
        <v>-0.4760079312623926</v>
      </c>
    </row>
    <row r="73" spans="1:13" ht="13.5">
      <c r="A73" s="53" t="s">
        <v>9</v>
      </c>
      <c r="B73" s="53" t="s">
        <v>9</v>
      </c>
      <c r="C73" s="53" t="s">
        <v>9</v>
      </c>
      <c r="D73" s="16" t="s">
        <v>9</v>
      </c>
      <c r="E73" s="16" t="s">
        <v>9</v>
      </c>
      <c r="F73" s="16" t="s">
        <v>9</v>
      </c>
      <c r="G73" s="16" t="s">
        <v>9</v>
      </c>
      <c r="H73" s="16" t="s">
        <v>9</v>
      </c>
      <c r="I73" s="16" t="s">
        <v>9</v>
      </c>
      <c r="J73" s="16"/>
      <c r="K73" s="16" t="s">
        <v>9</v>
      </c>
      <c r="L73" s="16" t="s">
        <v>9</v>
      </c>
      <c r="M73" s="16" t="s">
        <v>9</v>
      </c>
    </row>
    <row r="74" spans="1:13" ht="13.5">
      <c r="A74" s="14" t="s">
        <v>16</v>
      </c>
      <c r="B74" s="15"/>
      <c r="C74" s="15"/>
      <c r="D74" s="12"/>
      <c r="E74" s="18">
        <f>SUM(E69:E72)</f>
        <v>6120.469999999999</v>
      </c>
      <c r="F74" s="12"/>
      <c r="G74" s="18">
        <f>SUM(G69:G72)</f>
        <v>10625</v>
      </c>
      <c r="H74" s="18"/>
      <c r="I74" s="18">
        <f>SUM(I69:I72)</f>
        <v>7544</v>
      </c>
      <c r="J74" s="18"/>
      <c r="K74" s="18">
        <f>SUM(K69:K72)</f>
        <v>7544</v>
      </c>
      <c r="L74" s="18">
        <f t="shared" si="0"/>
        <v>-3081</v>
      </c>
      <c r="M74" s="32">
        <f>SUM((K74/G74)-1)</f>
        <v>-0.2899764705882353</v>
      </c>
    </row>
    <row r="75" spans="1:13" ht="13.5">
      <c r="A75" s="15"/>
      <c r="B75" s="15"/>
      <c r="C75" s="15"/>
      <c r="D75" s="12"/>
      <c r="E75" s="12"/>
      <c r="F75" s="12"/>
      <c r="G75" s="12"/>
      <c r="H75" s="12"/>
      <c r="I75" s="12"/>
      <c r="J75" s="12"/>
      <c r="K75" s="12"/>
      <c r="L75" s="12"/>
      <c r="M75" s="1"/>
    </row>
    <row r="76" spans="1:13" ht="13.5">
      <c r="A76" s="14" t="s">
        <v>191</v>
      </c>
      <c r="B76" s="15"/>
      <c r="C76" s="15" t="s">
        <v>23</v>
      </c>
      <c r="D76" s="12"/>
      <c r="E76" s="18">
        <v>0</v>
      </c>
      <c r="F76" s="20"/>
      <c r="G76" s="18">
        <v>150</v>
      </c>
      <c r="H76" s="12"/>
      <c r="I76" s="18">
        <v>150</v>
      </c>
      <c r="J76" s="18"/>
      <c r="K76" s="18">
        <v>150</v>
      </c>
      <c r="L76" s="18">
        <f t="shared" si="0"/>
        <v>0</v>
      </c>
      <c r="M76" s="32">
        <f>SUM((K76/G76)-1)</f>
        <v>0</v>
      </c>
    </row>
    <row r="77" spans="1:13" ht="13.5">
      <c r="A77" s="14" t="s">
        <v>192</v>
      </c>
      <c r="B77" s="15"/>
      <c r="C77" s="14" t="s">
        <v>17</v>
      </c>
      <c r="D77" s="17"/>
      <c r="E77" s="18">
        <v>453</v>
      </c>
      <c r="F77" s="17"/>
      <c r="G77" s="18">
        <v>500</v>
      </c>
      <c r="H77" s="18"/>
      <c r="I77" s="18">
        <v>1120</v>
      </c>
      <c r="J77" s="18"/>
      <c r="K77" s="18">
        <v>1120</v>
      </c>
      <c r="L77" s="18">
        <f t="shared" si="0"/>
        <v>620</v>
      </c>
      <c r="M77" s="32">
        <f>SUM((K77/G77)-1)</f>
        <v>1.2400000000000002</v>
      </c>
    </row>
    <row r="78" spans="1:13" ht="13.5">
      <c r="A78" s="53" t="s">
        <v>9</v>
      </c>
      <c r="B78" s="53" t="s">
        <v>9</v>
      </c>
      <c r="C78" s="53" t="s">
        <v>9</v>
      </c>
      <c r="D78" s="16" t="s">
        <v>9</v>
      </c>
      <c r="E78" s="16" t="s">
        <v>9</v>
      </c>
      <c r="F78" s="16" t="s">
        <v>9</v>
      </c>
      <c r="G78" s="16" t="s">
        <v>9</v>
      </c>
      <c r="H78" s="16" t="s">
        <v>9</v>
      </c>
      <c r="I78" s="16" t="s">
        <v>9</v>
      </c>
      <c r="J78" s="16"/>
      <c r="K78" s="16" t="s">
        <v>9</v>
      </c>
      <c r="L78" s="16"/>
      <c r="M78" s="16" t="s">
        <v>9</v>
      </c>
    </row>
    <row r="79" spans="1:13" ht="13.5">
      <c r="A79" s="14" t="s">
        <v>18</v>
      </c>
      <c r="B79" s="15"/>
      <c r="C79" s="15"/>
      <c r="D79" s="12"/>
      <c r="E79" s="18">
        <f>SUM(E76:E77)</f>
        <v>453</v>
      </c>
      <c r="F79" s="12"/>
      <c r="G79" s="18">
        <f>SUM(G76:G77)</f>
        <v>650</v>
      </c>
      <c r="H79" s="18"/>
      <c r="I79" s="18">
        <f>SUM(I76:I77)</f>
        <v>1270</v>
      </c>
      <c r="J79" s="18"/>
      <c r="K79" s="18">
        <f>SUM(K76:K77)</f>
        <v>1270</v>
      </c>
      <c r="L79" s="18">
        <f t="shared" si="0"/>
        <v>620</v>
      </c>
      <c r="M79" s="32">
        <f>SUM((K79/G79)-1)</f>
        <v>0.9538461538461538</v>
      </c>
    </row>
    <row r="80" spans="1:13" ht="13.5">
      <c r="A80" s="15"/>
      <c r="B80" s="15"/>
      <c r="C80" s="15"/>
      <c r="D80" s="12"/>
      <c r="E80" s="12"/>
      <c r="F80" s="12"/>
      <c r="G80" s="18"/>
      <c r="H80" s="12"/>
      <c r="I80" s="18"/>
      <c r="J80" s="12"/>
      <c r="K80" s="18"/>
      <c r="L80" s="18"/>
      <c r="M80" s="1"/>
    </row>
    <row r="81" spans="1:13" ht="13.5">
      <c r="A81" s="14" t="s">
        <v>22</v>
      </c>
      <c r="B81" s="15"/>
      <c r="C81" s="15"/>
      <c r="D81" s="12"/>
      <c r="E81" s="18">
        <f>SUM(E61+E67+E74+E79)</f>
        <v>114958.03</v>
      </c>
      <c r="F81" s="12"/>
      <c r="G81" s="18">
        <f>SUM(G61+G67+G74+G79)</f>
        <v>124608</v>
      </c>
      <c r="H81" s="18">
        <f>SUM(H61+H67+H74+H79)</f>
        <v>0</v>
      </c>
      <c r="I81" s="18">
        <f>SUM(I61+I67+I74+I79)</f>
        <v>124411</v>
      </c>
      <c r="J81" s="18">
        <f>SUM(J61+J67+J74+J79)</f>
        <v>0</v>
      </c>
      <c r="K81" s="18">
        <f>SUM(K61+K67+K74+K79)</f>
        <v>124411</v>
      </c>
      <c r="L81" s="18">
        <f t="shared" si="0"/>
        <v>-197</v>
      </c>
      <c r="M81" s="32">
        <f>SUM((K81/G81)-1)</f>
        <v>-0.0015809578839239835</v>
      </c>
    </row>
    <row r="82" spans="1:13" ht="13.5">
      <c r="A82" s="12"/>
      <c r="B82" s="12"/>
      <c r="C82" s="12"/>
      <c r="D82" s="12"/>
      <c r="E82" s="16" t="s">
        <v>3</v>
      </c>
      <c r="F82" s="16" t="s">
        <v>3</v>
      </c>
      <c r="G82" s="16" t="s">
        <v>3</v>
      </c>
      <c r="H82" s="16" t="s">
        <v>3</v>
      </c>
      <c r="I82" s="16" t="s">
        <v>3</v>
      </c>
      <c r="J82" s="16"/>
      <c r="K82" s="16" t="s">
        <v>3</v>
      </c>
      <c r="L82" s="16"/>
      <c r="M82" s="16" t="s">
        <v>3</v>
      </c>
    </row>
    <row r="83" spans="1:13" ht="13.5">
      <c r="A83" s="15"/>
      <c r="B83" s="12"/>
      <c r="C83" s="12"/>
      <c r="D83" s="12"/>
      <c r="E83" s="12"/>
      <c r="F83" s="12"/>
      <c r="G83" s="16"/>
      <c r="H83" s="16"/>
      <c r="I83" s="16"/>
      <c r="J83" s="16"/>
      <c r="K83" s="16"/>
      <c r="L83" s="12"/>
      <c r="M83" s="54"/>
    </row>
    <row r="84" spans="1:13" ht="13.5">
      <c r="A84" s="15" t="s">
        <v>525</v>
      </c>
      <c r="B84" s="12"/>
      <c r="C84" s="12"/>
      <c r="D84" s="12"/>
      <c r="E84" s="12"/>
      <c r="F84" s="12"/>
      <c r="G84" s="18"/>
      <c r="H84" s="16"/>
      <c r="I84" s="16"/>
      <c r="J84" s="16"/>
      <c r="K84" s="16"/>
      <c r="L84" s="12"/>
      <c r="M84" s="54"/>
    </row>
    <row r="85" spans="1:13" ht="13.5">
      <c r="A85" s="15" t="s">
        <v>559</v>
      </c>
      <c r="B85" s="12"/>
      <c r="C85" s="12"/>
      <c r="D85" s="12"/>
      <c r="E85" s="12"/>
      <c r="F85" s="12"/>
      <c r="G85" s="18"/>
      <c r="H85" s="16"/>
      <c r="I85" s="16"/>
      <c r="J85" s="16"/>
      <c r="K85" s="16"/>
      <c r="L85" s="12"/>
      <c r="M85" s="54"/>
    </row>
    <row r="86" spans="1:13" ht="13.5">
      <c r="A86" s="15" t="s">
        <v>626</v>
      </c>
      <c r="B86" s="12"/>
      <c r="C86" s="12"/>
      <c r="D86" s="12"/>
      <c r="E86" s="12"/>
      <c r="F86" s="12"/>
      <c r="G86" s="18"/>
      <c r="H86" s="16"/>
      <c r="I86" s="16"/>
      <c r="J86" s="16"/>
      <c r="K86" s="16"/>
      <c r="L86" s="12"/>
      <c r="M86" s="54"/>
    </row>
    <row r="87" spans="1:13" ht="13.5">
      <c r="A87" s="15" t="s">
        <v>193</v>
      </c>
      <c r="B87" s="12"/>
      <c r="C87" s="12"/>
      <c r="D87" s="12"/>
      <c r="E87" s="12"/>
      <c r="F87" s="12"/>
      <c r="G87" s="16"/>
      <c r="H87" s="16"/>
      <c r="I87" s="16"/>
      <c r="J87" s="16"/>
      <c r="K87" s="16"/>
      <c r="L87" s="12"/>
      <c r="M87" s="54"/>
    </row>
    <row r="88" spans="1:13" ht="13.5">
      <c r="A88" s="15" t="s">
        <v>194</v>
      </c>
      <c r="B88" s="12"/>
      <c r="C88" s="12"/>
      <c r="D88" s="12"/>
      <c r="E88" s="12"/>
      <c r="F88" s="12"/>
      <c r="G88" s="16"/>
      <c r="H88" s="16"/>
      <c r="I88" s="16"/>
      <c r="J88" s="16"/>
      <c r="K88" s="16"/>
      <c r="L88" s="12"/>
      <c r="M88" s="54"/>
    </row>
    <row r="89" spans="1:13" ht="13.5">
      <c r="A89" s="15" t="s">
        <v>640</v>
      </c>
      <c r="B89" s="12"/>
      <c r="C89" s="12"/>
      <c r="D89" s="12"/>
      <c r="E89" s="12"/>
      <c r="F89" s="12"/>
      <c r="G89" s="16"/>
      <c r="H89" s="16"/>
      <c r="I89" s="16"/>
      <c r="J89" s="16"/>
      <c r="K89" s="16"/>
      <c r="L89" s="12"/>
      <c r="M89" s="54"/>
    </row>
    <row r="90" spans="1:13" ht="13.5">
      <c r="A90" s="15" t="s">
        <v>195</v>
      </c>
      <c r="B90" s="12"/>
      <c r="C90" s="12"/>
      <c r="D90" s="12"/>
      <c r="E90" s="12"/>
      <c r="F90" s="12"/>
      <c r="G90" s="16"/>
      <c r="H90" s="16"/>
      <c r="I90" s="16"/>
      <c r="J90" s="16"/>
      <c r="K90" s="16"/>
      <c r="L90" s="12"/>
      <c r="M90" s="54"/>
    </row>
    <row r="91" spans="1:13" ht="13.5">
      <c r="A91" s="15" t="s">
        <v>196</v>
      </c>
      <c r="B91" s="12"/>
      <c r="C91" s="12"/>
      <c r="D91" s="12"/>
      <c r="E91" s="12"/>
      <c r="F91" s="12"/>
      <c r="G91" s="16"/>
      <c r="H91" s="16"/>
      <c r="I91" s="16"/>
      <c r="J91" s="16"/>
      <c r="K91" s="16"/>
      <c r="L91" s="12"/>
      <c r="M91" s="54"/>
    </row>
    <row r="92" spans="1:13" ht="13.5">
      <c r="A92" s="14" t="s">
        <v>627</v>
      </c>
      <c r="B92" s="17"/>
      <c r="C92" s="17"/>
      <c r="D92" s="17"/>
      <c r="E92" s="17"/>
      <c r="F92" s="12"/>
      <c r="G92" s="16"/>
      <c r="H92" s="17"/>
      <c r="I92" s="17"/>
      <c r="J92" s="16"/>
      <c r="K92" s="16"/>
      <c r="L92" s="12"/>
      <c r="M92" s="54"/>
    </row>
    <row r="93" spans="1:13" ht="18.75">
      <c r="A93" s="87" t="s">
        <v>115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46"/>
      <c r="M93" s="48"/>
    </row>
    <row r="94" spans="1:13" ht="15.75">
      <c r="A94" s="86" t="s">
        <v>619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46"/>
      <c r="M94" s="48"/>
    </row>
    <row r="95" spans="1:13" ht="15.75">
      <c r="A95" s="86" t="s">
        <v>118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34"/>
      <c r="M95"/>
    </row>
    <row r="96" spans="1:13" ht="15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1"/>
    </row>
    <row r="97" spans="1:13" ht="12.75">
      <c r="A97" s="5"/>
      <c r="B97" s="4"/>
      <c r="C97" s="4"/>
      <c r="D97" s="4"/>
      <c r="E97" s="4"/>
      <c r="F97" s="4"/>
      <c r="G97" s="1"/>
      <c r="H97" s="4"/>
      <c r="I97" s="4"/>
      <c r="J97" s="4"/>
      <c r="K97" s="4"/>
      <c r="L97" s="4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3.5">
      <c r="A99" s="12"/>
      <c r="B99" s="12"/>
      <c r="C99" s="12"/>
      <c r="D99" s="12"/>
      <c r="E99" s="33"/>
      <c r="F99" s="33"/>
      <c r="G99" s="33"/>
      <c r="H99" s="13"/>
      <c r="I99" s="66" t="s">
        <v>620</v>
      </c>
      <c r="J99" s="13"/>
      <c r="K99" s="83" t="s">
        <v>620</v>
      </c>
      <c r="L99" s="13" t="s">
        <v>489</v>
      </c>
      <c r="M99" s="64" t="s">
        <v>164</v>
      </c>
    </row>
    <row r="100" spans="1:13" ht="13.5">
      <c r="A100" s="13" t="s">
        <v>0</v>
      </c>
      <c r="B100" s="15"/>
      <c r="C100" s="15"/>
      <c r="D100" s="15"/>
      <c r="E100" s="13" t="s">
        <v>564</v>
      </c>
      <c r="F100" s="15"/>
      <c r="G100" s="13" t="s">
        <v>579</v>
      </c>
      <c r="H100" s="13"/>
      <c r="I100" s="66" t="s">
        <v>500</v>
      </c>
      <c r="J100" s="13"/>
      <c r="K100" s="83" t="s">
        <v>501</v>
      </c>
      <c r="L100" s="13" t="s">
        <v>490</v>
      </c>
      <c r="M100" s="64" t="s">
        <v>166</v>
      </c>
    </row>
    <row r="101" spans="1:13" ht="13.5">
      <c r="A101" s="13" t="s">
        <v>207</v>
      </c>
      <c r="B101" s="15"/>
      <c r="C101" s="13" t="s">
        <v>1</v>
      </c>
      <c r="D101" s="13"/>
      <c r="E101" s="13" t="s">
        <v>2</v>
      </c>
      <c r="F101" s="13"/>
      <c r="G101" s="13" t="s">
        <v>492</v>
      </c>
      <c r="H101" s="13"/>
      <c r="I101" s="66" t="s">
        <v>122</v>
      </c>
      <c r="J101" s="13"/>
      <c r="K101" s="83" t="s">
        <v>617</v>
      </c>
      <c r="L101" s="13" t="s">
        <v>491</v>
      </c>
      <c r="M101" s="64" t="s">
        <v>165</v>
      </c>
    </row>
    <row r="102" spans="1:13" ht="13.5">
      <c r="A102" s="53" t="s">
        <v>3</v>
      </c>
      <c r="B102" s="53" t="s">
        <v>3</v>
      </c>
      <c r="C102" s="53" t="s">
        <v>3</v>
      </c>
      <c r="D102" s="16" t="s">
        <v>3</v>
      </c>
      <c r="E102" s="16" t="s">
        <v>3</v>
      </c>
      <c r="F102" s="16" t="s">
        <v>3</v>
      </c>
      <c r="G102" s="16" t="s">
        <v>3</v>
      </c>
      <c r="H102" s="16" t="s">
        <v>3</v>
      </c>
      <c r="I102" s="16" t="s">
        <v>3</v>
      </c>
      <c r="J102" s="16"/>
      <c r="K102" s="16" t="s">
        <v>3</v>
      </c>
      <c r="L102" s="16"/>
      <c r="M102" s="16" t="s">
        <v>3</v>
      </c>
    </row>
    <row r="103" spans="1:13" ht="13.5">
      <c r="A103" s="14" t="s">
        <v>231</v>
      </c>
      <c r="B103" s="15"/>
      <c r="C103" s="14" t="s">
        <v>4</v>
      </c>
      <c r="D103" s="17"/>
      <c r="E103" s="18">
        <v>68435.64</v>
      </c>
      <c r="F103" s="17"/>
      <c r="G103" s="18">
        <v>69805</v>
      </c>
      <c r="H103" s="18"/>
      <c r="I103" s="18">
        <v>72000</v>
      </c>
      <c r="J103" s="18"/>
      <c r="K103" s="18">
        <v>72000</v>
      </c>
      <c r="L103" s="18">
        <f>+K103-G103</f>
        <v>2195</v>
      </c>
      <c r="M103" s="32">
        <f>SUM((K103/G103)-1)</f>
        <v>0.03144473891555055</v>
      </c>
    </row>
    <row r="104" spans="1:13" ht="13.5">
      <c r="A104" s="14" t="s">
        <v>232</v>
      </c>
      <c r="B104" s="15"/>
      <c r="C104" s="14" t="s">
        <v>6</v>
      </c>
      <c r="D104" s="17"/>
      <c r="E104" s="18">
        <v>0</v>
      </c>
      <c r="F104" s="17"/>
      <c r="G104" s="18">
        <v>40922</v>
      </c>
      <c r="H104" s="20"/>
      <c r="I104" s="18">
        <v>42512</v>
      </c>
      <c r="J104" s="18"/>
      <c r="K104" s="18">
        <v>42512</v>
      </c>
      <c r="L104" s="18">
        <f>+K104-G104</f>
        <v>1590</v>
      </c>
      <c r="M104" s="32">
        <f>SUM((K104/G104)-1)</f>
        <v>0.03885440594301359</v>
      </c>
    </row>
    <row r="105" spans="1:13" ht="13.5">
      <c r="A105" s="14" t="s">
        <v>571</v>
      </c>
      <c r="B105" s="15"/>
      <c r="C105" s="14" t="s">
        <v>8</v>
      </c>
      <c r="D105" s="17"/>
      <c r="E105" s="18">
        <v>37568.55</v>
      </c>
      <c r="F105" s="17"/>
      <c r="G105" s="18">
        <v>0</v>
      </c>
      <c r="H105" s="20"/>
      <c r="I105" s="18">
        <v>0</v>
      </c>
      <c r="J105" s="18"/>
      <c r="K105" s="18">
        <v>0</v>
      </c>
      <c r="L105" s="18">
        <f>+K105-G105</f>
        <v>0</v>
      </c>
      <c r="M105" s="32">
        <v>-1</v>
      </c>
    </row>
    <row r="106" spans="1:13" ht="13.5">
      <c r="A106" s="14" t="s">
        <v>233</v>
      </c>
      <c r="B106" s="15"/>
      <c r="C106" s="14" t="s">
        <v>7</v>
      </c>
      <c r="D106" s="17"/>
      <c r="E106" s="18">
        <v>0</v>
      </c>
      <c r="F106" s="17"/>
      <c r="G106" s="18">
        <v>500</v>
      </c>
      <c r="H106" s="12"/>
      <c r="I106" s="18">
        <v>300</v>
      </c>
      <c r="J106" s="18"/>
      <c r="K106" s="18">
        <v>300</v>
      </c>
      <c r="L106" s="18">
        <f>+K106-G106</f>
        <v>-200</v>
      </c>
      <c r="M106" s="32">
        <f>SUM((K106/G106)-1)</f>
        <v>-0.4</v>
      </c>
    </row>
    <row r="107" spans="1:13" ht="13.5">
      <c r="A107" s="14" t="s">
        <v>234</v>
      </c>
      <c r="B107" s="15"/>
      <c r="C107" s="14" t="s">
        <v>235</v>
      </c>
      <c r="D107" s="16"/>
      <c r="E107" s="18">
        <v>0</v>
      </c>
      <c r="F107" s="17"/>
      <c r="G107" s="18">
        <v>0</v>
      </c>
      <c r="H107" s="12"/>
      <c r="I107" s="18">
        <v>2700</v>
      </c>
      <c r="J107" s="18"/>
      <c r="K107" s="18">
        <v>2700</v>
      </c>
      <c r="L107" s="18">
        <f>+K107-G107</f>
        <v>2700</v>
      </c>
      <c r="M107" s="32" t="e">
        <f>SUM((K107/G107)-1)</f>
        <v>#DIV/0!</v>
      </c>
    </row>
    <row r="108" spans="1:13" ht="13.5">
      <c r="A108" s="53" t="s">
        <v>9</v>
      </c>
      <c r="B108" s="53" t="s">
        <v>9</v>
      </c>
      <c r="C108" s="53" t="s">
        <v>9</v>
      </c>
      <c r="D108" s="16" t="s">
        <v>9</v>
      </c>
      <c r="E108" s="16" t="s">
        <v>9</v>
      </c>
      <c r="F108" s="16" t="s">
        <v>9</v>
      </c>
      <c r="G108" s="16" t="s">
        <v>9</v>
      </c>
      <c r="H108" s="16" t="s">
        <v>9</v>
      </c>
      <c r="I108" s="16" t="s">
        <v>9</v>
      </c>
      <c r="J108" s="16"/>
      <c r="K108" s="16" t="s">
        <v>9</v>
      </c>
      <c r="L108" s="16"/>
      <c r="M108" s="16" t="s">
        <v>9</v>
      </c>
    </row>
    <row r="109" spans="1:13" ht="13.5">
      <c r="A109" s="14" t="s">
        <v>10</v>
      </c>
      <c r="B109" s="15"/>
      <c r="C109" s="15"/>
      <c r="D109" s="12"/>
      <c r="E109" s="18">
        <f>SUM(E103:E107)</f>
        <v>106004.19</v>
      </c>
      <c r="F109" s="12"/>
      <c r="G109" s="18">
        <f>SUM(G103:G107)</f>
        <v>111227</v>
      </c>
      <c r="H109" s="18"/>
      <c r="I109" s="18">
        <f>SUM(I103:I107)</f>
        <v>117512</v>
      </c>
      <c r="J109" s="18"/>
      <c r="K109" s="18">
        <f>SUM(K103:K107)</f>
        <v>117512</v>
      </c>
      <c r="L109" s="18">
        <f>+K109-G109</f>
        <v>6285</v>
      </c>
      <c r="M109" s="32">
        <f aca="true" t="shared" si="1" ref="M109:M114">SUM((K109/G109)-1)</f>
        <v>0.05650606417506543</v>
      </c>
    </row>
    <row r="110" spans="1:13" ht="13.5">
      <c r="A110" s="15"/>
      <c r="B110" s="15"/>
      <c r="C110" s="15"/>
      <c r="D110" s="17"/>
      <c r="E110" s="39"/>
      <c r="F110" s="17"/>
      <c r="G110" s="18"/>
      <c r="H110" s="18"/>
      <c r="I110" s="18"/>
      <c r="J110" s="18"/>
      <c r="K110" s="18"/>
      <c r="L110" s="18"/>
      <c r="M110" s="32"/>
    </row>
    <row r="111" spans="1:13" ht="13.5">
      <c r="A111" s="14" t="s">
        <v>236</v>
      </c>
      <c r="B111" s="15"/>
      <c r="C111" s="14" t="s">
        <v>11</v>
      </c>
      <c r="D111" s="17"/>
      <c r="E111" s="18">
        <v>161.54</v>
      </c>
      <c r="F111" s="18"/>
      <c r="G111" s="18">
        <v>640</v>
      </c>
      <c r="H111" s="18"/>
      <c r="I111" s="18">
        <v>1940</v>
      </c>
      <c r="J111" s="18">
        <v>58721</v>
      </c>
      <c r="K111" s="18">
        <v>740</v>
      </c>
      <c r="L111" s="18">
        <f>+K111-G111</f>
        <v>100</v>
      </c>
      <c r="M111" s="32">
        <f t="shared" si="1"/>
        <v>0.15625</v>
      </c>
    </row>
    <row r="112" spans="1:13" ht="13.5">
      <c r="A112" s="14" t="s">
        <v>237</v>
      </c>
      <c r="B112" s="15"/>
      <c r="C112" s="14" t="s">
        <v>12</v>
      </c>
      <c r="D112" s="17"/>
      <c r="E112" s="18">
        <v>1903.9</v>
      </c>
      <c r="F112" s="18"/>
      <c r="G112" s="18">
        <v>1550</v>
      </c>
      <c r="H112" s="18"/>
      <c r="I112" s="18">
        <v>1950</v>
      </c>
      <c r="J112" s="18">
        <v>58721</v>
      </c>
      <c r="K112" s="18">
        <v>1950</v>
      </c>
      <c r="L112" s="18">
        <f>+K112-G112</f>
        <v>400</v>
      </c>
      <c r="M112" s="32">
        <f t="shared" si="1"/>
        <v>0.25806451612903225</v>
      </c>
    </row>
    <row r="113" spans="1:13" ht="13.5">
      <c r="A113" s="14" t="s">
        <v>238</v>
      </c>
      <c r="B113" s="15"/>
      <c r="C113" s="14" t="s">
        <v>14</v>
      </c>
      <c r="D113" s="17"/>
      <c r="E113" s="18">
        <v>170</v>
      </c>
      <c r="F113" s="18"/>
      <c r="G113" s="18">
        <v>750</v>
      </c>
      <c r="H113" s="18"/>
      <c r="I113" s="18">
        <v>1550</v>
      </c>
      <c r="J113" s="18">
        <v>58721</v>
      </c>
      <c r="K113" s="18">
        <v>1050</v>
      </c>
      <c r="L113" s="18">
        <f>+K113-G113</f>
        <v>300</v>
      </c>
      <c r="M113" s="32">
        <f t="shared" si="1"/>
        <v>0.3999999999999999</v>
      </c>
    </row>
    <row r="114" spans="1:13" ht="13.5">
      <c r="A114" s="14" t="s">
        <v>239</v>
      </c>
      <c r="B114" s="15"/>
      <c r="C114" s="14" t="s">
        <v>15</v>
      </c>
      <c r="D114" s="16"/>
      <c r="E114" s="18">
        <v>250</v>
      </c>
      <c r="F114" s="18"/>
      <c r="G114" s="18">
        <v>250</v>
      </c>
      <c r="H114" s="18"/>
      <c r="I114" s="18">
        <v>250</v>
      </c>
      <c r="J114" s="18"/>
      <c r="K114" s="18">
        <v>250</v>
      </c>
      <c r="L114" s="18">
        <f>+K114-G114</f>
        <v>0</v>
      </c>
      <c r="M114" s="32">
        <f t="shared" si="1"/>
        <v>0</v>
      </c>
    </row>
    <row r="115" spans="1:13" ht="13.5">
      <c r="A115" s="53" t="s">
        <v>9</v>
      </c>
      <c r="B115" s="53" t="s">
        <v>9</v>
      </c>
      <c r="C115" s="53" t="s">
        <v>9</v>
      </c>
      <c r="D115" s="16" t="s">
        <v>9</v>
      </c>
      <c r="E115" s="16" t="s">
        <v>9</v>
      </c>
      <c r="F115" s="16" t="s">
        <v>9</v>
      </c>
      <c r="G115" s="16" t="s">
        <v>9</v>
      </c>
      <c r="H115" s="16" t="s">
        <v>9</v>
      </c>
      <c r="I115" s="16" t="s">
        <v>9</v>
      </c>
      <c r="J115" s="16"/>
      <c r="K115" s="16" t="s">
        <v>9</v>
      </c>
      <c r="L115" s="16"/>
      <c r="M115" s="16" t="s">
        <v>9</v>
      </c>
    </row>
    <row r="116" spans="1:13" ht="13.5">
      <c r="A116" s="14" t="s">
        <v>16</v>
      </c>
      <c r="B116" s="15"/>
      <c r="C116" s="15"/>
      <c r="D116" s="12"/>
      <c r="E116" s="18">
        <f>SUM(E111:E114)</f>
        <v>2485.44</v>
      </c>
      <c r="F116" s="12"/>
      <c r="G116" s="18">
        <f>SUM(G111:G114)</f>
        <v>3190</v>
      </c>
      <c r="H116" s="18"/>
      <c r="I116" s="18">
        <f>SUM(I111:I114)</f>
        <v>5690</v>
      </c>
      <c r="J116" s="18"/>
      <c r="K116" s="18">
        <f>SUM(K111:K114)</f>
        <v>3990</v>
      </c>
      <c r="L116" s="18">
        <f>+K116-G116</f>
        <v>800</v>
      </c>
      <c r="M116" s="32">
        <f>SUM((K116/G116)-1)</f>
        <v>0.2507836990595611</v>
      </c>
    </row>
    <row r="117" spans="1:13" ht="13.5">
      <c r="A117" s="15"/>
      <c r="B117" s="15"/>
      <c r="C117" s="15"/>
      <c r="D117" s="17"/>
      <c r="E117" s="39"/>
      <c r="F117" s="17"/>
      <c r="G117" s="18"/>
      <c r="H117" s="18"/>
      <c r="I117" s="18"/>
      <c r="J117" s="18"/>
      <c r="K117" s="18"/>
      <c r="L117" s="18"/>
      <c r="M117" s="32"/>
    </row>
    <row r="118" spans="1:13" ht="13.5">
      <c r="A118" s="14" t="s">
        <v>240</v>
      </c>
      <c r="B118" s="15"/>
      <c r="C118" s="14" t="s">
        <v>241</v>
      </c>
      <c r="D118" s="16"/>
      <c r="E118" s="18">
        <v>236</v>
      </c>
      <c r="F118" s="18"/>
      <c r="G118" s="18">
        <v>1500</v>
      </c>
      <c r="H118" s="18"/>
      <c r="I118" s="18">
        <v>800</v>
      </c>
      <c r="J118" s="18"/>
      <c r="K118" s="18">
        <v>800</v>
      </c>
      <c r="L118" s="18">
        <f>+K118-G118</f>
        <v>-700</v>
      </c>
      <c r="M118" s="32">
        <f>SUM((K118/G118)-1)</f>
        <v>-0.4666666666666667</v>
      </c>
    </row>
    <row r="119" spans="1:13" ht="13.5">
      <c r="A119" s="53" t="s">
        <v>9</v>
      </c>
      <c r="B119" s="53" t="s">
        <v>9</v>
      </c>
      <c r="C119" s="53" t="s">
        <v>9</v>
      </c>
      <c r="D119" s="53" t="s">
        <v>9</v>
      </c>
      <c r="E119" s="53" t="s">
        <v>9</v>
      </c>
      <c r="F119" s="53" t="s">
        <v>9</v>
      </c>
      <c r="G119" s="53" t="s">
        <v>9</v>
      </c>
      <c r="H119" s="53" t="s">
        <v>9</v>
      </c>
      <c r="I119" s="53" t="s">
        <v>9</v>
      </c>
      <c r="J119" s="53" t="s">
        <v>9</v>
      </c>
      <c r="K119" s="53" t="s">
        <v>9</v>
      </c>
      <c r="L119" s="53" t="s">
        <v>9</v>
      </c>
      <c r="M119" s="53" t="s">
        <v>9</v>
      </c>
    </row>
    <row r="120" spans="1:13" ht="13.5">
      <c r="A120" s="14" t="s">
        <v>18</v>
      </c>
      <c r="B120" s="15"/>
      <c r="C120" s="15"/>
      <c r="D120" s="12"/>
      <c r="E120" s="18">
        <f>SUM(E118)</f>
        <v>236</v>
      </c>
      <c r="F120" s="12"/>
      <c r="G120" s="18">
        <f>SUM(G118)</f>
        <v>1500</v>
      </c>
      <c r="H120" s="12"/>
      <c r="I120" s="18">
        <f>SUM(I118)</f>
        <v>800</v>
      </c>
      <c r="J120" s="12"/>
      <c r="K120" s="18">
        <f>SUM(K118)</f>
        <v>800</v>
      </c>
      <c r="L120" s="18">
        <f>+K120-G120</f>
        <v>-700</v>
      </c>
      <c r="M120" s="32">
        <f>SUM((K120/G120)-1)</f>
        <v>-0.4666666666666667</v>
      </c>
    </row>
    <row r="121" spans="1:13" ht="13.5">
      <c r="A121" s="15"/>
      <c r="B121" s="15"/>
      <c r="C121" s="15"/>
      <c r="D121" s="12"/>
      <c r="E121" s="18"/>
      <c r="F121" s="12"/>
      <c r="G121" s="18"/>
      <c r="H121" s="12"/>
      <c r="I121" s="18"/>
      <c r="J121" s="12"/>
      <c r="K121" s="18"/>
      <c r="L121" s="18"/>
      <c r="M121" s="32"/>
    </row>
    <row r="122" spans="1:13" ht="13.5">
      <c r="A122" s="14" t="s">
        <v>24</v>
      </c>
      <c r="B122" s="15"/>
      <c r="C122" s="15"/>
      <c r="D122" s="12"/>
      <c r="E122" s="18">
        <f>SUM(E109+E116+E120)</f>
        <v>108725.63</v>
      </c>
      <c r="F122" s="12"/>
      <c r="G122" s="18">
        <f>SUM(G109+G116+G120)</f>
        <v>115917</v>
      </c>
      <c r="H122" s="12"/>
      <c r="I122" s="18">
        <f>SUM(I109+I116+I120)</f>
        <v>124002</v>
      </c>
      <c r="J122" s="12"/>
      <c r="K122" s="18">
        <f>SUM(K109+K116+K120)</f>
        <v>122302</v>
      </c>
      <c r="L122" s="18">
        <f>+K122-G122</f>
        <v>6385</v>
      </c>
      <c r="M122" s="32">
        <f>SUM((K122/G122)-1)</f>
        <v>0.055082515938128074</v>
      </c>
    </row>
    <row r="123" spans="1:13" ht="13.5">
      <c r="A123" s="15"/>
      <c r="B123" s="15"/>
      <c r="C123" s="15"/>
      <c r="D123" s="15"/>
      <c r="E123" s="16" t="s">
        <v>3</v>
      </c>
      <c r="F123" s="16" t="s">
        <v>3</v>
      </c>
      <c r="G123" s="16" t="s">
        <v>3</v>
      </c>
      <c r="H123" s="16" t="s">
        <v>3</v>
      </c>
      <c r="I123" s="16" t="s">
        <v>3</v>
      </c>
      <c r="J123" s="16"/>
      <c r="K123" s="16" t="s">
        <v>3</v>
      </c>
      <c r="L123" s="16"/>
      <c r="M123" s="16" t="s">
        <v>3</v>
      </c>
    </row>
    <row r="124" spans="1:13" ht="13.5">
      <c r="A124" s="14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3.5">
      <c r="A125" s="15" t="s">
        <v>540</v>
      </c>
      <c r="B125" s="15"/>
      <c r="C125" s="15"/>
      <c r="D125" s="15"/>
      <c r="E125" s="15"/>
      <c r="F125" s="15"/>
      <c r="G125" s="53"/>
      <c r="H125" s="16"/>
      <c r="I125" s="16"/>
      <c r="J125" s="16"/>
      <c r="K125" s="16"/>
      <c r="L125" s="16"/>
      <c r="M125" s="16"/>
    </row>
    <row r="126" spans="1:13" ht="13.5">
      <c r="A126" s="15" t="s">
        <v>614</v>
      </c>
      <c r="B126" s="12"/>
      <c r="C126" s="12"/>
      <c r="D126" s="12"/>
      <c r="E126" s="12"/>
      <c r="F126" s="15"/>
      <c r="G126" s="53"/>
      <c r="H126" s="53"/>
      <c r="I126" s="53"/>
      <c r="J126" s="53"/>
      <c r="K126" s="53"/>
      <c r="L126" s="15"/>
      <c r="M126" s="54"/>
    </row>
    <row r="127" spans="1:13" ht="13.5">
      <c r="A127" s="15" t="s">
        <v>596</v>
      </c>
      <c r="B127" s="15"/>
      <c r="C127" s="15"/>
      <c r="D127" s="15"/>
      <c r="E127" s="15"/>
      <c r="F127" s="15"/>
      <c r="G127" s="45"/>
      <c r="H127" s="53"/>
      <c r="I127" s="53"/>
      <c r="J127" s="53"/>
      <c r="K127" s="53"/>
      <c r="L127" s="15"/>
      <c r="M127" s="54"/>
    </row>
    <row r="128" spans="1:13" ht="13.5">
      <c r="A128" s="15" t="s">
        <v>242</v>
      </c>
      <c r="B128" s="15"/>
      <c r="C128" s="15"/>
      <c r="D128" s="15"/>
      <c r="E128" s="15"/>
      <c r="F128" s="15"/>
      <c r="G128" s="45"/>
      <c r="H128" s="53"/>
      <c r="I128" s="53"/>
      <c r="J128" s="53"/>
      <c r="K128" s="53"/>
      <c r="L128" s="15"/>
      <c r="M128" s="54"/>
    </row>
    <row r="129" spans="1:13" ht="13.5">
      <c r="A129" s="15" t="s">
        <v>572</v>
      </c>
      <c r="B129" s="15"/>
      <c r="C129" s="15"/>
      <c r="D129" s="15"/>
      <c r="E129" s="15"/>
      <c r="F129" s="15"/>
      <c r="G129" s="53"/>
      <c r="H129" s="53"/>
      <c r="I129" s="53"/>
      <c r="J129" s="53"/>
      <c r="K129" s="53"/>
      <c r="L129" s="15"/>
      <c r="M129" s="54"/>
    </row>
    <row r="130" spans="1:13" ht="13.5">
      <c r="A130" s="15" t="s">
        <v>503</v>
      </c>
      <c r="B130" s="15"/>
      <c r="C130" s="15"/>
      <c r="D130" s="15"/>
      <c r="E130" s="15"/>
      <c r="F130" s="15"/>
      <c r="G130" s="53"/>
      <c r="H130" s="53"/>
      <c r="I130" s="53"/>
      <c r="J130" s="53"/>
      <c r="K130" s="53"/>
      <c r="L130" s="15"/>
      <c r="M130" s="54"/>
    </row>
    <row r="131" spans="1:13" ht="13.5">
      <c r="A131" s="14" t="s">
        <v>627</v>
      </c>
      <c r="B131" s="17"/>
      <c r="C131" s="17"/>
      <c r="D131" s="17"/>
      <c r="E131" s="17"/>
      <c r="F131" s="14"/>
      <c r="G131" s="14"/>
      <c r="H131" s="53"/>
      <c r="I131" s="53"/>
      <c r="J131" s="53"/>
      <c r="K131" s="53"/>
      <c r="L131" s="15"/>
      <c r="M131" s="54"/>
    </row>
    <row r="132" spans="1:13" ht="13.5">
      <c r="A132" s="14"/>
      <c r="B132" s="17"/>
      <c r="C132" s="17"/>
      <c r="D132" s="17"/>
      <c r="E132" s="17"/>
      <c r="F132" s="14"/>
      <c r="G132" s="14"/>
      <c r="H132" s="53"/>
      <c r="I132" s="53"/>
      <c r="J132" s="53"/>
      <c r="K132" s="53"/>
      <c r="L132" s="15"/>
      <c r="M132" s="54"/>
    </row>
    <row r="133" spans="1:13" ht="13.5">
      <c r="A133" s="15"/>
      <c r="B133" s="15"/>
      <c r="C133" s="15"/>
      <c r="D133" s="15"/>
      <c r="E133" s="15"/>
      <c r="F133" s="15"/>
      <c r="G133" s="53"/>
      <c r="H133" s="53"/>
      <c r="I133" s="53"/>
      <c r="J133" s="53"/>
      <c r="K133" s="53"/>
      <c r="L133" s="15"/>
      <c r="M133" s="54"/>
    </row>
    <row r="134" spans="1:13" ht="13.5">
      <c r="A134" s="14"/>
      <c r="B134" s="17"/>
      <c r="C134" s="17"/>
      <c r="D134" s="17"/>
      <c r="E134" s="17"/>
      <c r="F134" s="14"/>
      <c r="G134" s="14"/>
      <c r="H134" s="14"/>
      <c r="I134" s="14"/>
      <c r="J134" s="53"/>
      <c r="K134" s="53"/>
      <c r="L134" s="15"/>
      <c r="M134" s="54"/>
    </row>
    <row r="135" spans="1:13" ht="18.75">
      <c r="A135" s="87" t="s">
        <v>115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41"/>
      <c r="M135"/>
    </row>
    <row r="136" spans="1:13" ht="15.75">
      <c r="A136" s="86" t="s">
        <v>619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34"/>
      <c r="M136"/>
    </row>
    <row r="137" spans="1:13" ht="15.75">
      <c r="A137" s="86" t="s">
        <v>175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34"/>
      <c r="M137"/>
    </row>
    <row r="138" spans="1:13" ht="13.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3"/>
    </row>
    <row r="139" spans="1:13" ht="13.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3"/>
    </row>
    <row r="140" spans="1:13" ht="13.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3"/>
    </row>
    <row r="141" spans="1:13" ht="13.5">
      <c r="A141" s="12"/>
      <c r="B141" s="12"/>
      <c r="C141" s="12"/>
      <c r="D141" s="12"/>
      <c r="E141" s="33"/>
      <c r="F141" s="33"/>
      <c r="G141" s="33"/>
      <c r="H141" s="13"/>
      <c r="I141" s="66" t="s">
        <v>620</v>
      </c>
      <c r="J141" s="13"/>
      <c r="K141" s="83" t="s">
        <v>620</v>
      </c>
      <c r="L141" s="13" t="s">
        <v>489</v>
      </c>
      <c r="M141" s="64" t="s">
        <v>164</v>
      </c>
    </row>
    <row r="142" spans="1:13" ht="13.5">
      <c r="A142" s="13" t="s">
        <v>0</v>
      </c>
      <c r="B142" s="15"/>
      <c r="C142" s="15"/>
      <c r="D142" s="15"/>
      <c r="E142" s="13" t="s">
        <v>564</v>
      </c>
      <c r="F142" s="15"/>
      <c r="G142" s="13" t="s">
        <v>579</v>
      </c>
      <c r="H142" s="13"/>
      <c r="I142" s="66" t="s">
        <v>500</v>
      </c>
      <c r="J142" s="13"/>
      <c r="K142" s="83" t="s">
        <v>501</v>
      </c>
      <c r="L142" s="13" t="s">
        <v>490</v>
      </c>
      <c r="M142" s="64" t="s">
        <v>166</v>
      </c>
    </row>
    <row r="143" spans="1:13" ht="13.5">
      <c r="A143" s="13" t="s">
        <v>207</v>
      </c>
      <c r="B143" s="15"/>
      <c r="C143" s="13" t="s">
        <v>1</v>
      </c>
      <c r="D143" s="13"/>
      <c r="E143" s="13" t="s">
        <v>2</v>
      </c>
      <c r="F143" s="13"/>
      <c r="G143" s="13" t="s">
        <v>492</v>
      </c>
      <c r="H143" s="13"/>
      <c r="I143" s="66" t="s">
        <v>122</v>
      </c>
      <c r="J143" s="13"/>
      <c r="K143" s="83" t="s">
        <v>617</v>
      </c>
      <c r="L143" s="13" t="s">
        <v>491</v>
      </c>
      <c r="M143" s="64" t="s">
        <v>165</v>
      </c>
    </row>
    <row r="144" spans="1:13" ht="13.5">
      <c r="A144" s="53" t="s">
        <v>3</v>
      </c>
      <c r="B144" s="53" t="s">
        <v>3</v>
      </c>
      <c r="C144" s="53" t="s">
        <v>3</v>
      </c>
      <c r="D144" s="16" t="s">
        <v>3</v>
      </c>
      <c r="E144" s="16"/>
      <c r="F144" s="16" t="s">
        <v>3</v>
      </c>
      <c r="G144" s="16" t="s">
        <v>3</v>
      </c>
      <c r="H144" s="16" t="s">
        <v>3</v>
      </c>
      <c r="I144" s="16" t="s">
        <v>3</v>
      </c>
      <c r="J144" s="16"/>
      <c r="K144" s="16" t="s">
        <v>3</v>
      </c>
      <c r="L144" s="16"/>
      <c r="M144" s="16" t="s">
        <v>3</v>
      </c>
    </row>
    <row r="145" spans="1:13" ht="13.5">
      <c r="A145" s="14" t="s">
        <v>243</v>
      </c>
      <c r="B145" s="15"/>
      <c r="C145" s="14" t="s">
        <v>4</v>
      </c>
      <c r="D145" s="17"/>
      <c r="E145" s="18">
        <v>77970.95</v>
      </c>
      <c r="F145" s="17"/>
      <c r="G145" s="18">
        <v>76500</v>
      </c>
      <c r="H145" s="18"/>
      <c r="I145" s="18">
        <v>79560</v>
      </c>
      <c r="J145" s="18"/>
      <c r="K145" s="18">
        <v>79560</v>
      </c>
      <c r="L145" s="18">
        <f>+K145-G145</f>
        <v>3060</v>
      </c>
      <c r="M145" s="32">
        <f>SUM((K145/G145)-1)</f>
        <v>0.040000000000000036</v>
      </c>
    </row>
    <row r="146" spans="1:13" ht="13.5">
      <c r="A146" s="14" t="s">
        <v>244</v>
      </c>
      <c r="B146" s="15"/>
      <c r="C146" s="14" t="s">
        <v>420</v>
      </c>
      <c r="D146" s="17"/>
      <c r="E146" s="18">
        <v>52218.5</v>
      </c>
      <c r="F146" s="17"/>
      <c r="G146" s="18">
        <v>53322</v>
      </c>
      <c r="H146" s="18"/>
      <c r="I146" s="18">
        <v>53585</v>
      </c>
      <c r="J146" s="18"/>
      <c r="K146" s="18">
        <v>53585</v>
      </c>
      <c r="L146" s="18">
        <f>+K146-G146</f>
        <v>263</v>
      </c>
      <c r="M146" s="32">
        <f>SUM((K146/G146)-1)</f>
        <v>0.004932298113349054</v>
      </c>
    </row>
    <row r="147" spans="1:13" ht="13.5">
      <c r="A147" s="14" t="s">
        <v>608</v>
      </c>
      <c r="B147" s="15"/>
      <c r="C147" s="14" t="s">
        <v>609</v>
      </c>
      <c r="D147" s="17"/>
      <c r="E147" s="18">
        <v>0</v>
      </c>
      <c r="F147" s="17"/>
      <c r="G147" s="18">
        <v>5200</v>
      </c>
      <c r="H147" s="18"/>
      <c r="I147" s="18">
        <v>5200</v>
      </c>
      <c r="J147" s="18"/>
      <c r="K147" s="18">
        <v>5200</v>
      </c>
      <c r="L147" s="18">
        <f>+K147-G147</f>
        <v>0</v>
      </c>
      <c r="M147" s="32">
        <v>1</v>
      </c>
    </row>
    <row r="148" spans="1:13" ht="13.5">
      <c r="A148" s="53" t="s">
        <v>9</v>
      </c>
      <c r="B148" s="53" t="s">
        <v>9</v>
      </c>
      <c r="C148" s="53" t="s">
        <v>9</v>
      </c>
      <c r="D148" s="12"/>
      <c r="E148" s="16" t="s">
        <v>9</v>
      </c>
      <c r="F148" s="16" t="s">
        <v>9</v>
      </c>
      <c r="G148" s="16" t="s">
        <v>9</v>
      </c>
      <c r="H148" s="16" t="s">
        <v>9</v>
      </c>
      <c r="I148" s="16" t="s">
        <v>9</v>
      </c>
      <c r="J148" s="16"/>
      <c r="K148" s="16" t="s">
        <v>9</v>
      </c>
      <c r="L148" s="16"/>
      <c r="M148" s="16" t="s">
        <v>9</v>
      </c>
    </row>
    <row r="149" spans="1:13" ht="13.5">
      <c r="A149" s="14" t="s">
        <v>10</v>
      </c>
      <c r="B149" s="15"/>
      <c r="C149" s="15"/>
      <c r="D149" s="17"/>
      <c r="E149" s="18">
        <f>SUM(E145:E147)</f>
        <v>130189.45</v>
      </c>
      <c r="F149" s="12"/>
      <c r="G149" s="18">
        <f>SUM(G145:G147)</f>
        <v>135022</v>
      </c>
      <c r="H149" s="18"/>
      <c r="I149" s="18">
        <f>SUM(I145:I147)</f>
        <v>138345</v>
      </c>
      <c r="J149" s="18"/>
      <c r="K149" s="18">
        <f>SUM(K145:K147)</f>
        <v>138345</v>
      </c>
      <c r="L149" s="18">
        <f>+K149-G149</f>
        <v>3323</v>
      </c>
      <c r="M149" s="32">
        <f>SUM((K149/G149)-1)</f>
        <v>0.02461080416524708</v>
      </c>
    </row>
    <row r="150" spans="1:13" ht="13.5">
      <c r="A150" s="15"/>
      <c r="B150" s="15"/>
      <c r="C150" s="15"/>
      <c r="D150" s="17"/>
      <c r="E150" s="39"/>
      <c r="F150" s="17"/>
      <c r="G150" s="18"/>
      <c r="H150" s="18"/>
      <c r="I150" s="18"/>
      <c r="J150" s="18"/>
      <c r="K150" s="18"/>
      <c r="L150" s="18"/>
      <c r="M150" s="32"/>
    </row>
    <row r="151" spans="1:13" ht="13.5">
      <c r="A151" s="14" t="s">
        <v>245</v>
      </c>
      <c r="B151" s="15"/>
      <c r="C151" s="14" t="s">
        <v>11</v>
      </c>
      <c r="D151" s="17"/>
      <c r="E151" s="18">
        <v>294.09</v>
      </c>
      <c r="F151" s="18"/>
      <c r="G151" s="18">
        <v>750</v>
      </c>
      <c r="H151" s="18"/>
      <c r="I151" s="18">
        <v>500</v>
      </c>
      <c r="J151" s="18">
        <v>58721</v>
      </c>
      <c r="K151" s="18">
        <v>500</v>
      </c>
      <c r="L151" s="18">
        <f>+K151-G151</f>
        <v>-250</v>
      </c>
      <c r="M151" s="32">
        <f>SUM((K151/G151)-1)</f>
        <v>-0.33333333333333337</v>
      </c>
    </row>
    <row r="152" spans="1:13" ht="13.5">
      <c r="A152" s="14" t="s">
        <v>246</v>
      </c>
      <c r="B152" s="15"/>
      <c r="C152" s="14" t="s">
        <v>14</v>
      </c>
      <c r="D152" s="17"/>
      <c r="E152" s="18">
        <v>155</v>
      </c>
      <c r="F152" s="18"/>
      <c r="G152" s="18">
        <v>500</v>
      </c>
      <c r="H152" s="18"/>
      <c r="I152" s="18">
        <v>500</v>
      </c>
      <c r="J152" s="18">
        <v>58721</v>
      </c>
      <c r="K152" s="18">
        <v>500</v>
      </c>
      <c r="L152" s="18">
        <f>+K152-G152</f>
        <v>0</v>
      </c>
      <c r="M152" s="32">
        <f>SUM((K152/G152)-1)</f>
        <v>0</v>
      </c>
    </row>
    <row r="153" spans="1:13" ht="13.5">
      <c r="A153" s="14" t="s">
        <v>247</v>
      </c>
      <c r="B153" s="15"/>
      <c r="C153" s="14" t="s">
        <v>25</v>
      </c>
      <c r="D153" s="17"/>
      <c r="E153" s="18">
        <v>28000</v>
      </c>
      <c r="F153" s="18"/>
      <c r="G153" s="18">
        <v>28500</v>
      </c>
      <c r="H153" s="18"/>
      <c r="I153" s="18">
        <v>29000</v>
      </c>
      <c r="J153" s="18">
        <v>58721</v>
      </c>
      <c r="K153" s="18">
        <v>29000</v>
      </c>
      <c r="L153" s="18">
        <f>+K153-G153</f>
        <v>500</v>
      </c>
      <c r="M153" s="32">
        <f>SUM((K153/G153)-1)</f>
        <v>0.01754385964912286</v>
      </c>
    </row>
    <row r="154" spans="1:13" ht="13.5">
      <c r="A154" s="53" t="s">
        <v>9</v>
      </c>
      <c r="B154" s="53" t="s">
        <v>9</v>
      </c>
      <c r="C154" s="53" t="s">
        <v>9</v>
      </c>
      <c r="D154" s="16" t="s">
        <v>9</v>
      </c>
      <c r="E154" s="16" t="s">
        <v>9</v>
      </c>
      <c r="F154" s="16" t="s">
        <v>9</v>
      </c>
      <c r="G154" s="16" t="s">
        <v>9</v>
      </c>
      <c r="H154" s="16" t="s">
        <v>9</v>
      </c>
      <c r="I154" s="16" t="s">
        <v>9</v>
      </c>
      <c r="J154" s="16"/>
      <c r="K154" s="16" t="s">
        <v>9</v>
      </c>
      <c r="L154" s="16"/>
      <c r="M154" s="16" t="s">
        <v>9</v>
      </c>
    </row>
    <row r="155" spans="1:13" ht="13.5">
      <c r="A155" s="14" t="s">
        <v>16</v>
      </c>
      <c r="B155" s="15"/>
      <c r="C155" s="15"/>
      <c r="D155" s="12"/>
      <c r="E155" s="18">
        <f>SUM(E151:E153)</f>
        <v>28449.09</v>
      </c>
      <c r="F155" s="12"/>
      <c r="G155" s="18">
        <f>SUM(G151:G153)</f>
        <v>29750</v>
      </c>
      <c r="H155" s="18">
        <f>SUM(H151:H153)</f>
        <v>0</v>
      </c>
      <c r="I155" s="18">
        <f>SUM(I151:I153)</f>
        <v>30000</v>
      </c>
      <c r="J155" s="18">
        <f>SUM(J151:J153)</f>
        <v>176163</v>
      </c>
      <c r="K155" s="18">
        <f>SUM(K151:K153)</f>
        <v>30000</v>
      </c>
      <c r="L155" s="18">
        <f>+K155-G155</f>
        <v>250</v>
      </c>
      <c r="M155" s="32">
        <f>SUM((K155/G155)-1)</f>
        <v>0.008403361344537785</v>
      </c>
    </row>
    <row r="156" spans="1:13" ht="13.5">
      <c r="A156" s="15"/>
      <c r="B156" s="15"/>
      <c r="C156" s="15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3.5">
      <c r="A157" s="14" t="s">
        <v>26</v>
      </c>
      <c r="B157" s="15"/>
      <c r="C157" s="15"/>
      <c r="D157" s="12"/>
      <c r="E157" s="18">
        <f>SUM(E149+E155)</f>
        <v>158638.54</v>
      </c>
      <c r="F157" s="12"/>
      <c r="G157" s="18">
        <f>SUM(G149+G155)</f>
        <v>164772</v>
      </c>
      <c r="H157" s="18"/>
      <c r="I157" s="18">
        <f>SUM(I149+I155)</f>
        <v>168345</v>
      </c>
      <c r="J157" s="18"/>
      <c r="K157" s="18">
        <f>SUM(K149+K155)</f>
        <v>168345</v>
      </c>
      <c r="L157" s="18">
        <f>+K157-G157</f>
        <v>3573</v>
      </c>
      <c r="M157" s="32">
        <f>SUM((K157/G157)-1)</f>
        <v>0.021684509504041882</v>
      </c>
    </row>
    <row r="158" spans="1:13" ht="13.5">
      <c r="A158" s="12"/>
      <c r="B158" s="17" t="s">
        <v>27</v>
      </c>
      <c r="C158" s="12"/>
      <c r="D158" s="12"/>
      <c r="E158" s="16" t="s">
        <v>3</v>
      </c>
      <c r="F158" s="16" t="s">
        <v>3</v>
      </c>
      <c r="G158" s="16" t="s">
        <v>3</v>
      </c>
      <c r="H158" s="16" t="s">
        <v>3</v>
      </c>
      <c r="I158" s="16" t="s">
        <v>3</v>
      </c>
      <c r="J158" s="16"/>
      <c r="K158" s="16" t="s">
        <v>3</v>
      </c>
      <c r="L158" s="16"/>
      <c r="M158" s="16" t="s">
        <v>3</v>
      </c>
    </row>
    <row r="159" spans="1:13" ht="13.5">
      <c r="A159" s="15"/>
      <c r="B159" s="17"/>
      <c r="C159" s="12"/>
      <c r="D159" s="12"/>
      <c r="E159" s="12"/>
      <c r="F159" s="12"/>
      <c r="G159" s="16"/>
      <c r="H159" s="16"/>
      <c r="I159" s="16"/>
      <c r="J159" s="16"/>
      <c r="K159" s="13"/>
      <c r="L159" s="12"/>
      <c r="M159" s="54"/>
    </row>
    <row r="160" spans="1:13" ht="13.5">
      <c r="A160" s="15"/>
      <c r="B160" s="17"/>
      <c r="C160" s="12"/>
      <c r="D160" s="12"/>
      <c r="E160" s="12"/>
      <c r="F160" s="12"/>
      <c r="G160" s="16"/>
      <c r="H160" s="16"/>
      <c r="I160" s="16"/>
      <c r="J160" s="16"/>
      <c r="K160" s="13"/>
      <c r="L160" s="12"/>
      <c r="M160" s="54"/>
    </row>
    <row r="161" spans="1:13" ht="13.5">
      <c r="A161" s="15" t="s">
        <v>607</v>
      </c>
      <c r="B161" s="12"/>
      <c r="C161" s="12"/>
      <c r="D161" s="12"/>
      <c r="E161" s="12"/>
      <c r="F161" s="12"/>
      <c r="G161" s="16"/>
      <c r="H161" s="16"/>
      <c r="I161" s="16"/>
      <c r="J161" s="16"/>
      <c r="K161" s="13"/>
      <c r="L161" s="12"/>
      <c r="M161" s="54"/>
    </row>
    <row r="162" spans="1:13" ht="13.5">
      <c r="A162" s="15" t="s">
        <v>654</v>
      </c>
      <c r="B162" s="17"/>
      <c r="C162" s="12"/>
      <c r="D162" s="12"/>
      <c r="E162" s="12"/>
      <c r="F162" s="12"/>
      <c r="G162" s="16"/>
      <c r="H162" s="16"/>
      <c r="I162" s="16"/>
      <c r="J162" s="16"/>
      <c r="K162" s="13"/>
      <c r="L162" s="12"/>
      <c r="M162" s="54"/>
    </row>
    <row r="163" spans="1:13" ht="13.5">
      <c r="A163" s="15" t="s">
        <v>615</v>
      </c>
      <c r="B163" s="17"/>
      <c r="C163" s="12"/>
      <c r="D163" s="12"/>
      <c r="E163" s="12"/>
      <c r="F163" s="12"/>
      <c r="G163" s="16"/>
      <c r="H163" s="16"/>
      <c r="I163" s="16"/>
      <c r="J163" s="16"/>
      <c r="K163" s="13"/>
      <c r="L163" s="12"/>
      <c r="M163" s="54"/>
    </row>
    <row r="164" spans="1:13" ht="13.5">
      <c r="A164" s="15" t="s">
        <v>634</v>
      </c>
      <c r="B164" s="17"/>
      <c r="C164" s="12"/>
      <c r="D164" s="12"/>
      <c r="E164" s="12"/>
      <c r="F164" s="12"/>
      <c r="G164" s="16"/>
      <c r="H164" s="16"/>
      <c r="I164" s="16"/>
      <c r="J164" s="16"/>
      <c r="K164" s="13"/>
      <c r="L164" s="12"/>
      <c r="M164" s="54"/>
    </row>
    <row r="165" spans="1:13" ht="13.5">
      <c r="A165" s="15" t="s">
        <v>248</v>
      </c>
      <c r="B165" s="17"/>
      <c r="C165" s="12"/>
      <c r="D165" s="12"/>
      <c r="E165" s="12"/>
      <c r="F165" s="12"/>
      <c r="G165" s="16"/>
      <c r="H165" s="16"/>
      <c r="I165" s="16"/>
      <c r="J165" s="16"/>
      <c r="K165" s="13"/>
      <c r="L165" s="12"/>
      <c r="M165" s="54"/>
    </row>
    <row r="166" spans="1:13" ht="13.5">
      <c r="A166" s="14" t="s">
        <v>627</v>
      </c>
      <c r="B166" s="17"/>
      <c r="C166" s="17"/>
      <c r="D166" s="17"/>
      <c r="E166" s="17"/>
      <c r="F166" s="17"/>
      <c r="G166" s="17"/>
      <c r="H166" s="17"/>
      <c r="I166" s="17"/>
      <c r="J166" s="16"/>
      <c r="K166" s="13"/>
      <c r="L166" s="12"/>
      <c r="M166" s="54"/>
    </row>
    <row r="167" spans="1:13" ht="13.5">
      <c r="A167" s="37"/>
      <c r="B167" s="38"/>
      <c r="C167" s="37"/>
      <c r="D167" s="37"/>
      <c r="E167" s="37"/>
      <c r="F167" s="37"/>
      <c r="G167" s="16"/>
      <c r="K167" s="16"/>
      <c r="L167" s="16"/>
      <c r="M167" s="13"/>
    </row>
    <row r="168" spans="1:13" ht="13.5">
      <c r="A168" s="12"/>
      <c r="B168" s="17"/>
      <c r="C168" s="12"/>
      <c r="D168" s="12"/>
      <c r="E168" s="12"/>
      <c r="F168" s="12"/>
      <c r="G168" s="16"/>
      <c r="K168" s="16"/>
      <c r="L168" s="16"/>
      <c r="M168" s="13"/>
    </row>
    <row r="169" spans="1:13" ht="13.5">
      <c r="A169" s="12"/>
      <c r="B169" s="17"/>
      <c r="C169" s="12"/>
      <c r="D169" s="12"/>
      <c r="E169" s="12"/>
      <c r="F169" s="12"/>
      <c r="G169" s="16"/>
      <c r="K169" s="16"/>
      <c r="L169" s="16"/>
      <c r="M169" s="13"/>
    </row>
    <row r="170" spans="1:13" ht="18.75">
      <c r="A170" s="87" t="s">
        <v>115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41"/>
      <c r="M170"/>
    </row>
    <row r="171" spans="1:13" ht="15.75">
      <c r="A171" s="86" t="s">
        <v>619</v>
      </c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34"/>
      <c r="M171"/>
    </row>
    <row r="172" spans="1:13" ht="15.75">
      <c r="A172" s="86" t="s">
        <v>123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34"/>
      <c r="M172"/>
    </row>
    <row r="173" spans="1:13" ht="12.75">
      <c r="A173" s="10"/>
      <c r="B173" s="11"/>
      <c r="C173" s="11"/>
      <c r="D173" s="11"/>
      <c r="E173" s="11"/>
      <c r="F173" s="11"/>
      <c r="G173" s="11"/>
      <c r="H173" s="4"/>
      <c r="I173" s="4"/>
      <c r="J173" s="4"/>
      <c r="K173" s="4"/>
      <c r="L173" s="4"/>
      <c r="M173" s="1"/>
    </row>
    <row r="174" spans="1:13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</row>
    <row r="175" spans="1:13" ht="13.5">
      <c r="A175" s="12"/>
      <c r="B175" s="12"/>
      <c r="C175" s="12"/>
      <c r="D175" s="12"/>
      <c r="E175" s="33"/>
      <c r="F175" s="33"/>
      <c r="G175" s="33"/>
      <c r="H175" s="13"/>
      <c r="I175" s="66" t="s">
        <v>620</v>
      </c>
      <c r="J175" s="13"/>
      <c r="K175" s="83" t="s">
        <v>620</v>
      </c>
      <c r="L175" s="13" t="s">
        <v>489</v>
      </c>
      <c r="M175" s="64" t="s">
        <v>164</v>
      </c>
    </row>
    <row r="176" spans="1:13" ht="13.5">
      <c r="A176" s="13" t="s">
        <v>0</v>
      </c>
      <c r="B176" s="15"/>
      <c r="C176" s="15"/>
      <c r="D176" s="15"/>
      <c r="E176" s="13" t="s">
        <v>564</v>
      </c>
      <c r="F176" s="15"/>
      <c r="G176" s="13" t="s">
        <v>579</v>
      </c>
      <c r="H176" s="13"/>
      <c r="I176" s="66" t="s">
        <v>500</v>
      </c>
      <c r="J176" s="13"/>
      <c r="K176" s="83" t="s">
        <v>501</v>
      </c>
      <c r="L176" s="13" t="s">
        <v>490</v>
      </c>
      <c r="M176" s="64" t="s">
        <v>166</v>
      </c>
    </row>
    <row r="177" spans="1:13" ht="13.5">
      <c r="A177" s="13" t="s">
        <v>207</v>
      </c>
      <c r="B177" s="15"/>
      <c r="C177" s="13" t="s">
        <v>1</v>
      </c>
      <c r="D177" s="13"/>
      <c r="E177" s="13" t="s">
        <v>2</v>
      </c>
      <c r="F177" s="13"/>
      <c r="G177" s="13" t="s">
        <v>492</v>
      </c>
      <c r="H177" s="13"/>
      <c r="I177" s="66" t="s">
        <v>122</v>
      </c>
      <c r="J177" s="13"/>
      <c r="K177" s="83" t="s">
        <v>617</v>
      </c>
      <c r="L177" s="13" t="s">
        <v>491</v>
      </c>
      <c r="M177" s="64" t="s">
        <v>165</v>
      </c>
    </row>
    <row r="178" spans="1:13" ht="13.5">
      <c r="A178" s="53" t="s">
        <v>3</v>
      </c>
      <c r="B178" s="53" t="s">
        <v>3</v>
      </c>
      <c r="C178" s="53" t="s">
        <v>3</v>
      </c>
      <c r="D178" s="16" t="s">
        <v>3</v>
      </c>
      <c r="E178" s="16" t="s">
        <v>3</v>
      </c>
      <c r="F178" s="16" t="s">
        <v>3</v>
      </c>
      <c r="G178" s="16" t="s">
        <v>3</v>
      </c>
      <c r="H178" s="16" t="s">
        <v>3</v>
      </c>
      <c r="I178" s="16" t="s">
        <v>3</v>
      </c>
      <c r="J178" s="16"/>
      <c r="K178" s="16" t="s">
        <v>3</v>
      </c>
      <c r="L178" s="16"/>
      <c r="M178" s="16" t="s">
        <v>3</v>
      </c>
    </row>
    <row r="179" spans="1:13" ht="13.5">
      <c r="A179" s="14" t="s">
        <v>249</v>
      </c>
      <c r="B179" s="15"/>
      <c r="C179" s="14" t="s">
        <v>4</v>
      </c>
      <c r="D179" s="17"/>
      <c r="E179" s="39">
        <v>65375.96</v>
      </c>
      <c r="F179" s="17"/>
      <c r="G179" s="39">
        <v>66684</v>
      </c>
      <c r="H179" s="18"/>
      <c r="I179" s="39">
        <v>68020</v>
      </c>
      <c r="J179" s="39"/>
      <c r="K179" s="39">
        <v>68020</v>
      </c>
      <c r="L179" s="18">
        <f>+K179-G179</f>
        <v>1336</v>
      </c>
      <c r="M179" s="32">
        <f>SUM((K179/G179)-1)</f>
        <v>0.0200347909543519</v>
      </c>
    </row>
    <row r="180" spans="1:13" ht="13.5">
      <c r="A180" s="14" t="s">
        <v>250</v>
      </c>
      <c r="B180" s="15"/>
      <c r="C180" s="14" t="s">
        <v>6</v>
      </c>
      <c r="D180" s="17"/>
      <c r="E180" s="39">
        <v>38696.33</v>
      </c>
      <c r="F180" s="39"/>
      <c r="G180" s="39">
        <v>39476</v>
      </c>
      <c r="H180" s="39"/>
      <c r="I180" s="39">
        <v>41037</v>
      </c>
      <c r="J180" s="39">
        <v>61006.86</v>
      </c>
      <c r="K180" s="39">
        <v>41037</v>
      </c>
      <c r="L180" s="18">
        <f>+K180-G180</f>
        <v>1561</v>
      </c>
      <c r="M180" s="32">
        <f>SUM((K180/G180)-1)</f>
        <v>0.039543013476542654</v>
      </c>
    </row>
    <row r="181" spans="1:13" ht="13.5">
      <c r="A181" s="53" t="s">
        <v>9</v>
      </c>
      <c r="B181" s="53" t="s">
        <v>9</v>
      </c>
      <c r="C181" s="53" t="s">
        <v>9</v>
      </c>
      <c r="D181" s="16" t="s">
        <v>9</v>
      </c>
      <c r="E181" s="16" t="s">
        <v>9</v>
      </c>
      <c r="F181" s="16" t="s">
        <v>9</v>
      </c>
      <c r="G181" s="16" t="s">
        <v>9</v>
      </c>
      <c r="H181" s="16" t="s">
        <v>9</v>
      </c>
      <c r="I181" s="16" t="s">
        <v>9</v>
      </c>
      <c r="J181" s="16"/>
      <c r="K181" s="16" t="s">
        <v>9</v>
      </c>
      <c r="L181" s="16"/>
      <c r="M181" s="16" t="s">
        <v>9</v>
      </c>
    </row>
    <row r="182" spans="1:13" ht="13.5">
      <c r="A182" s="14" t="s">
        <v>10</v>
      </c>
      <c r="B182" s="15"/>
      <c r="C182" s="15"/>
      <c r="D182" s="12"/>
      <c r="E182" s="18">
        <f>SUM(E179:E180)</f>
        <v>104072.29000000001</v>
      </c>
      <c r="F182" s="12"/>
      <c r="G182" s="18">
        <f>SUM(G179:G180)</f>
        <v>106160</v>
      </c>
      <c r="H182" s="18"/>
      <c r="I182" s="18">
        <f>SUM(I179:I180)</f>
        <v>109057</v>
      </c>
      <c r="J182" s="18"/>
      <c r="K182" s="18">
        <f>SUM(K179:K180)</f>
        <v>109057</v>
      </c>
      <c r="L182" s="18">
        <f>+K182-G182</f>
        <v>2897</v>
      </c>
      <c r="M182" s="32">
        <f>SUM((K182/G182)-1)</f>
        <v>0.02728899773926141</v>
      </c>
    </row>
    <row r="183" spans="1:13" ht="13.5">
      <c r="A183" s="15"/>
      <c r="B183" s="15"/>
      <c r="C183" s="15"/>
      <c r="D183" s="12"/>
      <c r="E183" s="12"/>
      <c r="F183" s="12"/>
      <c r="G183" s="12"/>
      <c r="H183" s="12"/>
      <c r="I183" s="18"/>
      <c r="J183" s="12"/>
      <c r="K183" s="18"/>
      <c r="L183" s="18"/>
      <c r="M183" s="1"/>
    </row>
    <row r="184" spans="1:13" ht="13.5">
      <c r="A184" s="14" t="s">
        <v>251</v>
      </c>
      <c r="B184" s="15"/>
      <c r="C184" s="14" t="s">
        <v>252</v>
      </c>
      <c r="D184" s="17"/>
      <c r="E184" s="39">
        <v>4200</v>
      </c>
      <c r="F184" s="39"/>
      <c r="G184" s="39">
        <v>4000</v>
      </c>
      <c r="H184" s="39"/>
      <c r="I184" s="39">
        <v>6500</v>
      </c>
      <c r="J184" s="39">
        <v>61006.86</v>
      </c>
      <c r="K184" s="39">
        <v>6500</v>
      </c>
      <c r="L184" s="18">
        <f>+K184-G184</f>
        <v>2500</v>
      </c>
      <c r="M184" s="32">
        <f>SUM((K184/G184)-1)</f>
        <v>0.625</v>
      </c>
    </row>
    <row r="185" spans="1:13" ht="13.5">
      <c r="A185" s="14" t="s">
        <v>253</v>
      </c>
      <c r="B185" s="15"/>
      <c r="C185" s="14" t="s">
        <v>21</v>
      </c>
      <c r="D185" s="17"/>
      <c r="E185" s="39">
        <v>1355.5</v>
      </c>
      <c r="F185" s="39"/>
      <c r="G185" s="39">
        <v>1500</v>
      </c>
      <c r="H185" s="39"/>
      <c r="I185" s="39">
        <v>1750</v>
      </c>
      <c r="J185" s="39">
        <v>61006.86</v>
      </c>
      <c r="K185" s="39">
        <v>1750</v>
      </c>
      <c r="L185" s="18">
        <f>+K185-G185</f>
        <v>250</v>
      </c>
      <c r="M185" s="32">
        <f>SUM((K185/G185)-1)</f>
        <v>0.16666666666666674</v>
      </c>
    </row>
    <row r="186" spans="1:13" ht="13.5">
      <c r="A186" s="14" t="s">
        <v>254</v>
      </c>
      <c r="B186" s="15"/>
      <c r="C186" s="14" t="s">
        <v>14</v>
      </c>
      <c r="D186" s="17"/>
      <c r="E186" s="39">
        <v>170</v>
      </c>
      <c r="F186" s="39"/>
      <c r="G186" s="39">
        <v>200</v>
      </c>
      <c r="H186" s="39"/>
      <c r="I186" s="39">
        <v>200</v>
      </c>
      <c r="J186" s="39">
        <v>61006.86</v>
      </c>
      <c r="K186" s="39">
        <v>200</v>
      </c>
      <c r="L186" s="18">
        <f>+K186-G186</f>
        <v>0</v>
      </c>
      <c r="M186" s="32">
        <f>SUM((K186/G186)-1)</f>
        <v>0</v>
      </c>
    </row>
    <row r="187" spans="1:13" ht="13.5">
      <c r="A187" s="14" t="s">
        <v>255</v>
      </c>
      <c r="B187" s="15"/>
      <c r="C187" s="14" t="s">
        <v>15</v>
      </c>
      <c r="D187" s="17"/>
      <c r="E187" s="39">
        <v>16180.07</v>
      </c>
      <c r="F187" s="39"/>
      <c r="G187" s="39">
        <v>16000</v>
      </c>
      <c r="H187" s="39"/>
      <c r="I187" s="39">
        <v>16000</v>
      </c>
      <c r="J187" s="39">
        <v>61006.86</v>
      </c>
      <c r="K187" s="39">
        <v>16000</v>
      </c>
      <c r="L187" s="18">
        <f>+K187-G187</f>
        <v>0</v>
      </c>
      <c r="M187" s="32">
        <f>SUM((K187/G187)-1)</f>
        <v>0</v>
      </c>
    </row>
    <row r="188" spans="1:13" ht="13.5">
      <c r="A188" s="14" t="s">
        <v>256</v>
      </c>
      <c r="B188" s="15"/>
      <c r="C188" s="14" t="s">
        <v>28</v>
      </c>
      <c r="D188" s="17"/>
      <c r="E188" s="39">
        <v>0</v>
      </c>
      <c r="F188" s="39"/>
      <c r="G188" s="39">
        <v>200</v>
      </c>
      <c r="H188" s="39"/>
      <c r="I188" s="39">
        <v>200</v>
      </c>
      <c r="J188" s="39">
        <v>61006.86</v>
      </c>
      <c r="K188" s="39">
        <v>200</v>
      </c>
      <c r="L188" s="18">
        <f>+K188-G188</f>
        <v>0</v>
      </c>
      <c r="M188" s="32">
        <f>SUM((K188/G188)-1)</f>
        <v>0</v>
      </c>
    </row>
    <row r="189" spans="1:13" ht="13.5">
      <c r="A189" s="53" t="s">
        <v>9</v>
      </c>
      <c r="B189" s="53" t="s">
        <v>9</v>
      </c>
      <c r="C189" s="53" t="s">
        <v>9</v>
      </c>
      <c r="D189" s="16" t="s">
        <v>9</v>
      </c>
      <c r="E189" s="16"/>
      <c r="F189" s="16" t="s">
        <v>9</v>
      </c>
      <c r="G189" s="16" t="s">
        <v>9</v>
      </c>
      <c r="H189" s="16" t="s">
        <v>9</v>
      </c>
      <c r="I189" s="16" t="s">
        <v>9</v>
      </c>
      <c r="J189" s="16"/>
      <c r="K189" s="16" t="s">
        <v>9</v>
      </c>
      <c r="L189" s="16"/>
      <c r="M189" s="16" t="s">
        <v>9</v>
      </c>
    </row>
    <row r="190" spans="1:13" ht="13.5">
      <c r="A190" s="14" t="s">
        <v>16</v>
      </c>
      <c r="B190" s="15"/>
      <c r="C190" s="15"/>
      <c r="D190" s="12"/>
      <c r="E190" s="18">
        <f>SUM(E184:E188)</f>
        <v>21905.57</v>
      </c>
      <c r="F190" s="12"/>
      <c r="G190" s="18">
        <f>SUM(G184:G188)</f>
        <v>21900</v>
      </c>
      <c r="H190" s="18"/>
      <c r="I190" s="18">
        <f>SUM(I184:I188)</f>
        <v>24650</v>
      </c>
      <c r="J190" s="18"/>
      <c r="K190" s="18">
        <f>SUM(K184:K188)</f>
        <v>24650</v>
      </c>
      <c r="L190" s="18">
        <f>+K190-G190</f>
        <v>2750</v>
      </c>
      <c r="M190" s="32">
        <f>SUM((K190/G190)-1)</f>
        <v>0.12557077625570767</v>
      </c>
    </row>
    <row r="191" spans="1:13" ht="13.5">
      <c r="A191" s="15"/>
      <c r="B191" s="15"/>
      <c r="C191" s="15"/>
      <c r="D191" s="12"/>
      <c r="E191" s="12"/>
      <c r="F191" s="12"/>
      <c r="G191" s="12"/>
      <c r="H191" s="12"/>
      <c r="I191" s="12"/>
      <c r="J191" s="12"/>
      <c r="K191" s="12"/>
      <c r="L191" s="12"/>
      <c r="M191" s="1"/>
    </row>
    <row r="192" spans="1:13" ht="13.5">
      <c r="A192" s="14" t="s">
        <v>257</v>
      </c>
      <c r="B192" s="15"/>
      <c r="C192" s="14" t="s">
        <v>23</v>
      </c>
      <c r="D192" s="17"/>
      <c r="E192" s="39">
        <v>105.14</v>
      </c>
      <c r="F192" s="17"/>
      <c r="G192" s="18">
        <v>200</v>
      </c>
      <c r="H192" s="18"/>
      <c r="I192" s="18">
        <v>200</v>
      </c>
      <c r="J192" s="18"/>
      <c r="K192" s="18">
        <v>200</v>
      </c>
      <c r="L192" s="18">
        <f>+K192-G192</f>
        <v>0</v>
      </c>
      <c r="M192" s="32">
        <f>SUM((K192/G192)-1)</f>
        <v>0</v>
      </c>
    </row>
    <row r="193" spans="1:13" ht="13.5">
      <c r="A193" s="53" t="s">
        <v>9</v>
      </c>
      <c r="B193" s="53" t="s">
        <v>9</v>
      </c>
      <c r="C193" s="53" t="s">
        <v>9</v>
      </c>
      <c r="D193" s="16" t="s">
        <v>9</v>
      </c>
      <c r="E193" s="16" t="s">
        <v>9</v>
      </c>
      <c r="F193" s="16" t="s">
        <v>9</v>
      </c>
      <c r="G193" s="16" t="s">
        <v>9</v>
      </c>
      <c r="H193" s="16" t="s">
        <v>9</v>
      </c>
      <c r="I193" s="16" t="s">
        <v>9</v>
      </c>
      <c r="J193" s="16"/>
      <c r="K193" s="16" t="s">
        <v>9</v>
      </c>
      <c r="L193" s="16"/>
      <c r="M193" s="16" t="s">
        <v>9</v>
      </c>
    </row>
    <row r="194" spans="1:13" ht="13.5">
      <c r="A194" s="14" t="s">
        <v>18</v>
      </c>
      <c r="B194" s="15"/>
      <c r="C194" s="15"/>
      <c r="D194" s="12"/>
      <c r="E194" s="18">
        <f>SUM(E192)</f>
        <v>105.14</v>
      </c>
      <c r="F194" s="12"/>
      <c r="G194" s="18">
        <f>SUM(G192)</f>
        <v>200</v>
      </c>
      <c r="H194" s="18"/>
      <c r="I194" s="18">
        <v>200</v>
      </c>
      <c r="J194" s="18"/>
      <c r="K194" s="18">
        <f>SUM(K192)</f>
        <v>200</v>
      </c>
      <c r="L194" s="18">
        <f>+K194-G194</f>
        <v>0</v>
      </c>
      <c r="M194" s="32">
        <f>SUM((K194/G194)-1)</f>
        <v>0</v>
      </c>
    </row>
    <row r="195" spans="1:13" ht="13.5">
      <c r="A195" s="53" t="s">
        <v>9</v>
      </c>
      <c r="B195" s="53" t="s">
        <v>9</v>
      </c>
      <c r="C195" s="53" t="s">
        <v>9</v>
      </c>
      <c r="D195" s="16" t="s">
        <v>9</v>
      </c>
      <c r="E195" s="16" t="s">
        <v>9</v>
      </c>
      <c r="F195" s="16" t="s">
        <v>9</v>
      </c>
      <c r="G195" s="16" t="s">
        <v>9</v>
      </c>
      <c r="H195" s="16" t="s">
        <v>9</v>
      </c>
      <c r="I195" s="16" t="s">
        <v>9</v>
      </c>
      <c r="J195" s="16"/>
      <c r="K195" s="16" t="s">
        <v>9</v>
      </c>
      <c r="L195" s="16"/>
      <c r="M195" s="16" t="s">
        <v>9</v>
      </c>
    </row>
    <row r="196" spans="1:13" ht="13.5">
      <c r="A196" s="53"/>
      <c r="B196" s="15"/>
      <c r="C196" s="53"/>
      <c r="D196" s="16"/>
      <c r="E196" s="16"/>
      <c r="F196" s="16"/>
      <c r="G196" s="16"/>
      <c r="H196" s="54"/>
      <c r="I196" s="16"/>
      <c r="J196" s="54"/>
      <c r="K196" s="16"/>
      <c r="L196" s="16"/>
      <c r="M196" s="16"/>
    </row>
    <row r="197" spans="1:13" ht="13.5">
      <c r="A197" s="14" t="s">
        <v>31</v>
      </c>
      <c r="B197" s="15"/>
      <c r="C197" s="15"/>
      <c r="D197" s="12"/>
      <c r="E197" s="18">
        <f>SUM(E182+E190+E194)</f>
        <v>126083.00000000001</v>
      </c>
      <c r="F197" s="12"/>
      <c r="G197" s="18">
        <f>SUM(G182+G190+G194)</f>
        <v>128260</v>
      </c>
      <c r="H197" s="18"/>
      <c r="I197" s="18">
        <f>SUM(I182+I190+I194)</f>
        <v>133907</v>
      </c>
      <c r="J197" s="18"/>
      <c r="K197" s="18">
        <f>SUM(K182+K190+K194)</f>
        <v>133907</v>
      </c>
      <c r="L197" s="18">
        <f>+K197-G197</f>
        <v>5647</v>
      </c>
      <c r="M197" s="32">
        <f>SUM((K197/G197)-1)</f>
        <v>0.04402775612038057</v>
      </c>
    </row>
    <row r="198" spans="1:13" ht="13.5">
      <c r="A198" s="12"/>
      <c r="B198" s="12"/>
      <c r="C198" s="12"/>
      <c r="D198" s="12"/>
      <c r="E198" s="16" t="s">
        <v>3</v>
      </c>
      <c r="F198" s="16" t="s">
        <v>3</v>
      </c>
      <c r="G198" s="16" t="s">
        <v>3</v>
      </c>
      <c r="H198" s="16" t="s">
        <v>3</v>
      </c>
      <c r="I198" s="16" t="s">
        <v>3</v>
      </c>
      <c r="J198" s="16"/>
      <c r="K198" s="16" t="s">
        <v>3</v>
      </c>
      <c r="L198" s="16"/>
      <c r="M198" s="16" t="s">
        <v>3</v>
      </c>
    </row>
    <row r="199" spans="1:13" ht="13.5">
      <c r="A199" s="12"/>
      <c r="B199" s="12"/>
      <c r="C199" s="12"/>
      <c r="D199" s="12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ht="13.5">
      <c r="A200" s="15" t="s">
        <v>542</v>
      </c>
      <c r="B200" s="12"/>
      <c r="C200" s="12"/>
      <c r="D200" s="12"/>
      <c r="E200" s="12"/>
      <c r="F200" s="12"/>
      <c r="G200" s="16"/>
      <c r="H200" s="16"/>
      <c r="I200" s="16"/>
      <c r="J200" s="16"/>
      <c r="K200" s="16"/>
      <c r="L200" s="12"/>
      <c r="M200" s="54"/>
    </row>
    <row r="201" spans="1:13" ht="13.5">
      <c r="A201" s="15" t="s">
        <v>612</v>
      </c>
      <c r="B201" s="12"/>
      <c r="C201" s="12"/>
      <c r="D201" s="12"/>
      <c r="E201" s="12"/>
      <c r="F201" s="12"/>
      <c r="G201" s="16"/>
      <c r="H201" s="16"/>
      <c r="I201" s="16"/>
      <c r="J201" s="16"/>
      <c r="K201" s="16"/>
      <c r="L201" s="12"/>
      <c r="M201" s="54"/>
    </row>
    <row r="202" spans="1:13" ht="13.5">
      <c r="A202" s="15" t="s">
        <v>258</v>
      </c>
      <c r="B202" s="12"/>
      <c r="C202" s="12"/>
      <c r="D202" s="12"/>
      <c r="E202" s="12"/>
      <c r="F202" s="12"/>
      <c r="G202" s="16"/>
      <c r="H202" s="16"/>
      <c r="I202" s="16"/>
      <c r="J202" s="16"/>
      <c r="K202" s="16"/>
      <c r="L202" s="12"/>
      <c r="M202" s="54"/>
    </row>
    <row r="203" spans="1:13" ht="13.5">
      <c r="A203" s="15" t="s">
        <v>259</v>
      </c>
      <c r="B203" s="12"/>
      <c r="C203" s="12"/>
      <c r="D203" s="12"/>
      <c r="E203" s="12"/>
      <c r="F203" s="12"/>
      <c r="G203" s="16"/>
      <c r="H203" s="16"/>
      <c r="I203" s="16"/>
      <c r="J203" s="16"/>
      <c r="K203" s="16"/>
      <c r="L203" s="12"/>
      <c r="M203" s="54"/>
    </row>
    <row r="204" spans="1:13" ht="13.5">
      <c r="A204" s="15" t="s">
        <v>260</v>
      </c>
      <c r="B204" s="12"/>
      <c r="C204" s="12"/>
      <c r="D204" s="12"/>
      <c r="E204" s="12"/>
      <c r="F204" s="12"/>
      <c r="G204" s="16"/>
      <c r="H204" s="16"/>
      <c r="I204" s="16"/>
      <c r="J204" s="16"/>
      <c r="K204" s="16"/>
      <c r="L204" s="12"/>
      <c r="M204" s="54"/>
    </row>
    <row r="205" spans="1:13" ht="13.5">
      <c r="A205" s="15" t="s">
        <v>261</v>
      </c>
      <c r="B205" s="12"/>
      <c r="C205" s="12"/>
      <c r="D205" s="12"/>
      <c r="E205" s="12"/>
      <c r="F205" s="12"/>
      <c r="G205" s="18"/>
      <c r="H205" s="16"/>
      <c r="I205" s="16"/>
      <c r="J205" s="16"/>
      <c r="K205" s="16"/>
      <c r="L205" s="12"/>
      <c r="M205" s="54"/>
    </row>
    <row r="206" spans="1:13" ht="13.5">
      <c r="A206" s="15" t="s">
        <v>262</v>
      </c>
      <c r="B206" s="12"/>
      <c r="C206" s="12"/>
      <c r="D206" s="12"/>
      <c r="E206" s="12"/>
      <c r="F206" s="12"/>
      <c r="G206" s="18"/>
      <c r="H206" s="16"/>
      <c r="I206" s="16"/>
      <c r="J206" s="16"/>
      <c r="K206" s="16"/>
      <c r="L206" s="12"/>
      <c r="M206" s="54"/>
    </row>
    <row r="207" spans="1:13" ht="13.5">
      <c r="A207" s="14" t="s">
        <v>627</v>
      </c>
      <c r="B207" s="17"/>
      <c r="C207" s="17"/>
      <c r="D207" s="17"/>
      <c r="E207" s="17"/>
      <c r="F207" s="12"/>
      <c r="G207" s="16"/>
      <c r="K207" s="16"/>
      <c r="L207" s="16"/>
      <c r="M207" s="16"/>
    </row>
    <row r="208" spans="1:13" ht="13.5">
      <c r="A208" s="37"/>
      <c r="B208" s="12"/>
      <c r="C208" s="32"/>
      <c r="D208" s="12"/>
      <c r="E208" s="12"/>
      <c r="F208" s="12"/>
      <c r="G208" s="16"/>
      <c r="K208" s="16"/>
      <c r="L208" s="16"/>
      <c r="M208" s="16"/>
    </row>
    <row r="209" spans="1:13" ht="13.5">
      <c r="A209" s="12"/>
      <c r="B209" s="12"/>
      <c r="C209" s="12"/>
      <c r="D209" s="12"/>
      <c r="E209" s="12"/>
      <c r="F209" s="12"/>
      <c r="G209" s="16"/>
      <c r="K209" s="16"/>
      <c r="L209" s="16"/>
      <c r="M209" s="16"/>
    </row>
    <row r="210" spans="1:13" ht="13.5">
      <c r="A210" s="12"/>
      <c r="B210" s="12"/>
      <c r="C210" s="12"/>
      <c r="D210" s="12"/>
      <c r="E210" s="12"/>
      <c r="F210" s="12"/>
      <c r="G210" s="16"/>
      <c r="K210" s="16"/>
      <c r="L210" s="16"/>
      <c r="M210" s="16"/>
    </row>
    <row r="211" spans="1:13" ht="18.75">
      <c r="A211" s="87" t="s">
        <v>115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41"/>
      <c r="M211"/>
    </row>
    <row r="212" spans="1:13" ht="15.75">
      <c r="A212" s="86" t="s">
        <v>619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34"/>
      <c r="M212"/>
    </row>
    <row r="213" spans="1:13" ht="15.75">
      <c r="A213" s="86" t="s">
        <v>124</v>
      </c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34"/>
      <c r="M213"/>
    </row>
    <row r="214" spans="1:13" ht="12.75">
      <c r="A214" s="7"/>
      <c r="B214" s="7"/>
      <c r="C214" s="7"/>
      <c r="D214" s="7"/>
      <c r="E214" s="7"/>
      <c r="F214" s="7"/>
      <c r="G214" s="7"/>
      <c r="H214" s="1"/>
      <c r="I214" s="1"/>
      <c r="J214" s="1"/>
      <c r="K214" s="1"/>
      <c r="L214" s="1"/>
      <c r="M214" s="1"/>
    </row>
    <row r="215" spans="1:13" ht="12.75">
      <c r="A215" s="7"/>
      <c r="B215" s="7"/>
      <c r="C215" s="7"/>
      <c r="D215" s="7"/>
      <c r="E215" s="7"/>
      <c r="F215" s="7"/>
      <c r="G215" s="7"/>
      <c r="H215" s="1"/>
      <c r="I215" s="1"/>
      <c r="J215" s="1"/>
      <c r="K215" s="1"/>
      <c r="L215" s="1"/>
      <c r="M215" s="1"/>
    </row>
    <row r="216" spans="1:13" ht="12.75">
      <c r="A216" s="7"/>
      <c r="B216" s="7"/>
      <c r="C216" s="7"/>
      <c r="D216" s="7"/>
      <c r="E216" s="7"/>
      <c r="F216" s="7"/>
      <c r="G216" s="7"/>
      <c r="H216" s="1"/>
      <c r="I216" s="1"/>
      <c r="J216" s="1"/>
      <c r="K216" s="1"/>
      <c r="L216" s="1"/>
      <c r="M216" s="1"/>
    </row>
    <row r="217" spans="1:13" ht="13.5">
      <c r="A217" s="12"/>
      <c r="B217" s="12"/>
      <c r="C217" s="12"/>
      <c r="D217" s="12"/>
      <c r="E217" s="33"/>
      <c r="F217" s="33"/>
      <c r="G217" s="33"/>
      <c r="H217" s="13"/>
      <c r="I217" s="66" t="s">
        <v>620</v>
      </c>
      <c r="J217" s="13"/>
      <c r="K217" s="83" t="s">
        <v>620</v>
      </c>
      <c r="L217" s="13" t="s">
        <v>489</v>
      </c>
      <c r="M217" s="64" t="s">
        <v>164</v>
      </c>
    </row>
    <row r="218" spans="1:13" ht="13.5">
      <c r="A218" s="13" t="s">
        <v>0</v>
      </c>
      <c r="B218" s="15"/>
      <c r="C218" s="15"/>
      <c r="D218" s="15"/>
      <c r="E218" s="13" t="s">
        <v>564</v>
      </c>
      <c r="F218" s="15"/>
      <c r="G218" s="13" t="s">
        <v>579</v>
      </c>
      <c r="H218" s="13"/>
      <c r="I218" s="66" t="s">
        <v>500</v>
      </c>
      <c r="J218" s="13"/>
      <c r="K218" s="83" t="s">
        <v>501</v>
      </c>
      <c r="L218" s="13" t="s">
        <v>490</v>
      </c>
      <c r="M218" s="64" t="s">
        <v>166</v>
      </c>
    </row>
    <row r="219" spans="1:13" ht="13.5">
      <c r="A219" s="13" t="s">
        <v>207</v>
      </c>
      <c r="B219" s="15"/>
      <c r="C219" s="13" t="s">
        <v>1</v>
      </c>
      <c r="D219" s="13"/>
      <c r="E219" s="13" t="s">
        <v>2</v>
      </c>
      <c r="F219" s="13"/>
      <c r="G219" s="13" t="s">
        <v>492</v>
      </c>
      <c r="H219" s="13"/>
      <c r="I219" s="66" t="s">
        <v>122</v>
      </c>
      <c r="J219" s="13"/>
      <c r="K219" s="83" t="s">
        <v>617</v>
      </c>
      <c r="L219" s="13" t="s">
        <v>491</v>
      </c>
      <c r="M219" s="64" t="s">
        <v>165</v>
      </c>
    </row>
    <row r="220" spans="1:13" ht="13.5">
      <c r="A220" s="53" t="s">
        <v>3</v>
      </c>
      <c r="B220" s="53" t="s">
        <v>3</v>
      </c>
      <c r="C220" s="53" t="s">
        <v>3</v>
      </c>
      <c r="D220" s="16" t="s">
        <v>3</v>
      </c>
      <c r="E220" s="16" t="s">
        <v>3</v>
      </c>
      <c r="F220" s="16" t="s">
        <v>3</v>
      </c>
      <c r="G220" s="16" t="s">
        <v>3</v>
      </c>
      <c r="H220" s="16" t="s">
        <v>3</v>
      </c>
      <c r="I220" s="16" t="s">
        <v>3</v>
      </c>
      <c r="J220" s="16"/>
      <c r="K220" s="16" t="s">
        <v>3</v>
      </c>
      <c r="L220" s="16"/>
      <c r="M220" s="16" t="s">
        <v>3</v>
      </c>
    </row>
    <row r="221" spans="1:13" ht="13.5">
      <c r="A221" s="14" t="s">
        <v>263</v>
      </c>
      <c r="B221" s="15"/>
      <c r="C221" s="14" t="s">
        <v>4</v>
      </c>
      <c r="D221" s="17"/>
      <c r="E221" s="39">
        <v>13039.92</v>
      </c>
      <c r="F221" s="17"/>
      <c r="G221" s="18">
        <v>13301</v>
      </c>
      <c r="H221" s="18"/>
      <c r="I221" s="18">
        <v>13570</v>
      </c>
      <c r="J221" s="18"/>
      <c r="K221" s="18">
        <v>13570</v>
      </c>
      <c r="L221" s="18">
        <f>+K221-G221</f>
        <v>269</v>
      </c>
      <c r="M221" s="32">
        <f>SUM((K221/G221)-1)</f>
        <v>0.020224043305014705</v>
      </c>
    </row>
    <row r="222" spans="1:13" ht="13.5">
      <c r="A222" s="14" t="s">
        <v>264</v>
      </c>
      <c r="B222" s="15"/>
      <c r="C222" s="14" t="s">
        <v>541</v>
      </c>
      <c r="D222" s="17"/>
      <c r="E222" s="40">
        <v>3818.1</v>
      </c>
      <c r="F222" s="17"/>
      <c r="G222" s="18">
        <v>2720</v>
      </c>
      <c r="H222" s="12"/>
      <c r="I222" s="18">
        <v>2500</v>
      </c>
      <c r="J222" s="18">
        <v>12969</v>
      </c>
      <c r="K222" s="18">
        <v>2500</v>
      </c>
      <c r="L222" s="18">
        <f>+K222-G222</f>
        <v>-220</v>
      </c>
      <c r="M222" s="32">
        <f>SUM((K222/G222)-1)</f>
        <v>-0.08088235294117652</v>
      </c>
    </row>
    <row r="223" spans="1:13" ht="13.5">
      <c r="A223" s="14" t="s">
        <v>265</v>
      </c>
      <c r="B223" s="15"/>
      <c r="C223" s="14" t="s">
        <v>8</v>
      </c>
      <c r="D223" s="17"/>
      <c r="E223" s="40">
        <v>3719.13</v>
      </c>
      <c r="F223" s="17"/>
      <c r="G223" s="18">
        <v>6300</v>
      </c>
      <c r="H223" s="12"/>
      <c r="I223" s="18">
        <v>8800</v>
      </c>
      <c r="J223" s="18">
        <v>12969</v>
      </c>
      <c r="K223" s="18">
        <v>8800</v>
      </c>
      <c r="L223" s="18">
        <f>+K223-G223</f>
        <v>2500</v>
      </c>
      <c r="M223" s="32">
        <f>SUM((K223/G223)-1)</f>
        <v>0.39682539682539675</v>
      </c>
    </row>
    <row r="224" spans="1:13" ht="13.5">
      <c r="A224" s="53" t="s">
        <v>9</v>
      </c>
      <c r="B224" s="53" t="s">
        <v>9</v>
      </c>
      <c r="C224" s="53" t="s">
        <v>9</v>
      </c>
      <c r="D224" s="16" t="s">
        <v>9</v>
      </c>
      <c r="E224" s="16" t="s">
        <v>9</v>
      </c>
      <c r="F224" s="16" t="s">
        <v>9</v>
      </c>
      <c r="G224" s="16" t="s">
        <v>9</v>
      </c>
      <c r="H224" s="16" t="s">
        <v>9</v>
      </c>
      <c r="I224" s="16" t="s">
        <v>9</v>
      </c>
      <c r="J224" s="16"/>
      <c r="K224" s="16" t="s">
        <v>9</v>
      </c>
      <c r="L224" s="16"/>
      <c r="M224" s="16" t="s">
        <v>9</v>
      </c>
    </row>
    <row r="225" spans="1:13" ht="13.5">
      <c r="A225" s="14" t="s">
        <v>10</v>
      </c>
      <c r="B225" s="15"/>
      <c r="C225" s="15"/>
      <c r="D225" s="12"/>
      <c r="E225" s="18">
        <f>SUM(E221:E223)</f>
        <v>20577.15</v>
      </c>
      <c r="F225" s="12"/>
      <c r="G225" s="18">
        <f>SUM(G221:G223)</f>
        <v>22321</v>
      </c>
      <c r="H225" s="18"/>
      <c r="I225" s="18">
        <f>SUM(I221:I223)</f>
        <v>24870</v>
      </c>
      <c r="J225" s="18"/>
      <c r="K225" s="18">
        <f>SUM(K221:K223)</f>
        <v>24870</v>
      </c>
      <c r="L225" s="18">
        <f>+K225-G225</f>
        <v>2549</v>
      </c>
      <c r="M225" s="32">
        <f>SUM((K225/G225)-1)</f>
        <v>0.11419739258993777</v>
      </c>
    </row>
    <row r="226" spans="1:13" ht="13.5">
      <c r="A226" s="15"/>
      <c r="B226" s="15"/>
      <c r="C226" s="15"/>
      <c r="D226" s="12"/>
      <c r="E226" s="12"/>
      <c r="F226" s="12"/>
      <c r="G226" s="12"/>
      <c r="H226" s="12"/>
      <c r="I226" s="12"/>
      <c r="J226" s="12"/>
      <c r="K226" s="12"/>
      <c r="L226" s="12"/>
      <c r="M226" s="1"/>
    </row>
    <row r="227" spans="1:13" ht="13.5">
      <c r="A227" s="14" t="s">
        <v>266</v>
      </c>
      <c r="B227" s="15"/>
      <c r="C227" s="14" t="s">
        <v>11</v>
      </c>
      <c r="D227" s="17"/>
      <c r="E227" s="18">
        <v>0</v>
      </c>
      <c r="F227" s="17"/>
      <c r="G227" s="18">
        <v>700</v>
      </c>
      <c r="H227" s="18"/>
      <c r="I227" s="18">
        <v>700</v>
      </c>
      <c r="J227" s="18">
        <v>11986</v>
      </c>
      <c r="K227" s="18">
        <v>700</v>
      </c>
      <c r="L227" s="18">
        <f>+K227-G227</f>
        <v>0</v>
      </c>
      <c r="M227" s="32">
        <f>SUM((K227/G227)-1)</f>
        <v>0</v>
      </c>
    </row>
    <row r="228" spans="1:13" ht="13.5">
      <c r="A228" s="14" t="s">
        <v>267</v>
      </c>
      <c r="B228" s="15"/>
      <c r="C228" s="14" t="s">
        <v>14</v>
      </c>
      <c r="D228" s="17"/>
      <c r="E228" s="18">
        <v>840</v>
      </c>
      <c r="F228" s="17"/>
      <c r="G228" s="18">
        <v>2650</v>
      </c>
      <c r="H228" s="12"/>
      <c r="I228" s="18">
        <v>2380</v>
      </c>
      <c r="J228" s="18">
        <v>11986</v>
      </c>
      <c r="K228" s="18">
        <v>2380</v>
      </c>
      <c r="L228" s="18">
        <f>+K228-G228</f>
        <v>-270</v>
      </c>
      <c r="M228" s="32">
        <f>SUM((K228/G228)-1)</f>
        <v>-0.10188679245283017</v>
      </c>
    </row>
    <row r="229" spans="1:13" ht="13.5">
      <c r="A229" s="14" t="s">
        <v>268</v>
      </c>
      <c r="B229" s="15"/>
      <c r="C229" s="14" t="s">
        <v>15</v>
      </c>
      <c r="D229" s="17"/>
      <c r="E229" s="18">
        <v>1358</v>
      </c>
      <c r="F229" s="17"/>
      <c r="G229" s="18">
        <v>2000</v>
      </c>
      <c r="H229" s="12"/>
      <c r="I229" s="18">
        <v>5000</v>
      </c>
      <c r="J229" s="18">
        <v>11986</v>
      </c>
      <c r="K229" s="18">
        <v>5000</v>
      </c>
      <c r="L229" s="18">
        <f>+K229-G229</f>
        <v>3000</v>
      </c>
      <c r="M229" s="32">
        <f>SUM((K229/G229)-1)</f>
        <v>1.5</v>
      </c>
    </row>
    <row r="230" spans="1:13" ht="13.5">
      <c r="A230" s="14" t="s">
        <v>269</v>
      </c>
      <c r="B230" s="15"/>
      <c r="C230" s="14" t="s">
        <v>32</v>
      </c>
      <c r="D230" s="17"/>
      <c r="E230" s="18">
        <v>0</v>
      </c>
      <c r="F230" s="17"/>
      <c r="G230" s="18">
        <v>100</v>
      </c>
      <c r="H230" s="12"/>
      <c r="I230" s="18">
        <v>100</v>
      </c>
      <c r="J230" s="18">
        <v>11986</v>
      </c>
      <c r="K230" s="18">
        <v>100</v>
      </c>
      <c r="L230" s="18">
        <f>+K230-G230</f>
        <v>0</v>
      </c>
      <c r="M230" s="32">
        <f>SUM((K230/G230)-1)</f>
        <v>0</v>
      </c>
    </row>
    <row r="231" spans="1:13" ht="13.5">
      <c r="A231" s="14" t="s">
        <v>270</v>
      </c>
      <c r="B231" s="15"/>
      <c r="C231" s="14" t="s">
        <v>522</v>
      </c>
      <c r="D231" s="16"/>
      <c r="E231" s="18">
        <v>0</v>
      </c>
      <c r="F231" s="16"/>
      <c r="G231" s="18">
        <v>350</v>
      </c>
      <c r="H231" s="16"/>
      <c r="I231" s="18">
        <v>250</v>
      </c>
      <c r="J231" s="18">
        <v>11986</v>
      </c>
      <c r="K231" s="18">
        <v>250</v>
      </c>
      <c r="L231" s="18">
        <f>+K231-G231</f>
        <v>-100</v>
      </c>
      <c r="M231" s="32">
        <f>SUM((K231/G231)-1)</f>
        <v>-0.2857142857142857</v>
      </c>
    </row>
    <row r="232" spans="1:13" ht="13.5">
      <c r="A232" s="53" t="s">
        <v>9</v>
      </c>
      <c r="B232" s="53" t="s">
        <v>9</v>
      </c>
      <c r="C232" s="53" t="s">
        <v>9</v>
      </c>
      <c r="D232" s="16" t="s">
        <v>9</v>
      </c>
      <c r="E232" s="16" t="s">
        <v>9</v>
      </c>
      <c r="F232" s="16" t="s">
        <v>9</v>
      </c>
      <c r="G232" s="16" t="s">
        <v>9</v>
      </c>
      <c r="H232" s="16" t="s">
        <v>9</v>
      </c>
      <c r="I232" s="16" t="s">
        <v>9</v>
      </c>
      <c r="J232" s="16"/>
      <c r="K232" s="16" t="s">
        <v>9</v>
      </c>
      <c r="L232" s="16"/>
      <c r="M232" s="16" t="s">
        <v>9</v>
      </c>
    </row>
    <row r="233" spans="1:13" ht="13.5">
      <c r="A233" s="14" t="s">
        <v>16</v>
      </c>
      <c r="B233" s="15"/>
      <c r="C233" s="15"/>
      <c r="D233" s="12"/>
      <c r="E233" s="18">
        <f>SUM(E227:E231)</f>
        <v>2198</v>
      </c>
      <c r="F233" s="12"/>
      <c r="G233" s="18">
        <f>SUM(G227:G231)</f>
        <v>5800</v>
      </c>
      <c r="H233" s="18"/>
      <c r="I233" s="18">
        <f>SUM(I227:I231)</f>
        <v>8430</v>
      </c>
      <c r="J233" s="18"/>
      <c r="K233" s="18">
        <f>SUM(K227:K231)</f>
        <v>8430</v>
      </c>
      <c r="L233" s="18">
        <f>+K233-G233</f>
        <v>2630</v>
      </c>
      <c r="M233" s="32">
        <f>SUM((K233/G233)-1)</f>
        <v>0.45344827586206904</v>
      </c>
    </row>
    <row r="234" spans="1:13" ht="13.5">
      <c r="A234" s="15"/>
      <c r="B234" s="15"/>
      <c r="C234" s="15"/>
      <c r="D234" s="17"/>
      <c r="E234" s="39"/>
      <c r="F234" s="17"/>
      <c r="G234" s="18"/>
      <c r="H234" s="18"/>
      <c r="I234" s="18"/>
      <c r="J234" s="18"/>
      <c r="K234" s="18"/>
      <c r="L234" s="18"/>
      <c r="M234" s="32"/>
    </row>
    <row r="235" spans="1:13" ht="13.5">
      <c r="A235" s="15" t="s">
        <v>271</v>
      </c>
      <c r="B235" s="15"/>
      <c r="C235" s="15" t="s">
        <v>23</v>
      </c>
      <c r="D235" s="17"/>
      <c r="E235" s="39">
        <v>3719.37</v>
      </c>
      <c r="F235" s="17"/>
      <c r="G235" s="18">
        <v>4500</v>
      </c>
      <c r="H235" s="18"/>
      <c r="I235" s="18">
        <v>5500</v>
      </c>
      <c r="J235" s="18"/>
      <c r="K235" s="18">
        <v>5500</v>
      </c>
      <c r="L235" s="18">
        <f>+K235-G235</f>
        <v>1000</v>
      </c>
      <c r="M235" s="32">
        <f>SUM((K235/G235)-1)</f>
        <v>0.22222222222222232</v>
      </c>
    </row>
    <row r="236" spans="1:13" ht="13.5">
      <c r="A236" s="53" t="s">
        <v>9</v>
      </c>
      <c r="B236" s="53" t="s">
        <v>9</v>
      </c>
      <c r="C236" s="53" t="s">
        <v>9</v>
      </c>
      <c r="D236" s="16" t="s">
        <v>9</v>
      </c>
      <c r="E236" s="16" t="s">
        <v>9</v>
      </c>
      <c r="F236" s="16" t="s">
        <v>9</v>
      </c>
      <c r="G236" s="16" t="s">
        <v>9</v>
      </c>
      <c r="H236" s="16" t="s">
        <v>9</v>
      </c>
      <c r="I236" s="16" t="s">
        <v>9</v>
      </c>
      <c r="J236" s="16"/>
      <c r="K236" s="16" t="s">
        <v>9</v>
      </c>
      <c r="L236" s="16"/>
      <c r="M236" s="16" t="s">
        <v>9</v>
      </c>
    </row>
    <row r="237" spans="1:13" ht="13.5">
      <c r="A237" s="14" t="s">
        <v>18</v>
      </c>
      <c r="B237" s="15"/>
      <c r="C237" s="15"/>
      <c r="D237" s="12"/>
      <c r="E237" s="18">
        <f>SUM(E235)</f>
        <v>3719.37</v>
      </c>
      <c r="F237" s="12"/>
      <c r="G237" s="18">
        <f>SUM(G235)</f>
        <v>4500</v>
      </c>
      <c r="H237" s="18">
        <f>SUM(H235)</f>
        <v>0</v>
      </c>
      <c r="I237" s="18">
        <f>SUM(I235)</f>
        <v>5500</v>
      </c>
      <c r="J237" s="18">
        <f>SUM(J235)</f>
        <v>0</v>
      </c>
      <c r="K237" s="18">
        <f>SUM(K235)</f>
        <v>5500</v>
      </c>
      <c r="L237" s="18">
        <f>+K237-G237</f>
        <v>1000</v>
      </c>
      <c r="M237" s="32">
        <f>SUM((K237/G237)-1)</f>
        <v>0.22222222222222232</v>
      </c>
    </row>
    <row r="238" spans="1:13" ht="13.5">
      <c r="A238" s="14"/>
      <c r="B238" s="15"/>
      <c r="C238" s="15"/>
      <c r="D238" s="12"/>
      <c r="E238" s="18"/>
      <c r="F238" s="12"/>
      <c r="G238" s="18"/>
      <c r="H238" s="18"/>
      <c r="I238" s="18"/>
      <c r="J238" s="18"/>
      <c r="K238" s="18"/>
      <c r="L238" s="18"/>
      <c r="M238" s="32"/>
    </row>
    <row r="239" spans="1:13" ht="13.5">
      <c r="A239" s="14" t="s">
        <v>34</v>
      </c>
      <c r="B239" s="15"/>
      <c r="C239" s="15"/>
      <c r="D239" s="12"/>
      <c r="E239" s="18">
        <f>SUM(E225+E233+E237)</f>
        <v>26494.52</v>
      </c>
      <c r="F239" s="12"/>
      <c r="G239" s="18">
        <f>SUM(G225+G233+G237)</f>
        <v>32621</v>
      </c>
      <c r="H239" s="18"/>
      <c r="I239" s="18">
        <f>SUM(I225+I233+I237)</f>
        <v>38800</v>
      </c>
      <c r="J239" s="18"/>
      <c r="K239" s="18">
        <f>SUM(K225+K233+K237)</f>
        <v>38800</v>
      </c>
      <c r="L239" s="18">
        <f>+K239-G239</f>
        <v>6179</v>
      </c>
      <c r="M239" s="32">
        <f>SUM((K239/G239)-1)</f>
        <v>0.1894178596609546</v>
      </c>
    </row>
    <row r="240" spans="1:13" ht="13.5">
      <c r="A240" s="12"/>
      <c r="B240" s="12"/>
      <c r="C240" s="12"/>
      <c r="D240" s="12"/>
      <c r="E240" s="16" t="s">
        <v>3</v>
      </c>
      <c r="F240" s="16" t="s">
        <v>3</v>
      </c>
      <c r="G240" s="16" t="s">
        <v>3</v>
      </c>
      <c r="H240" s="16" t="s">
        <v>3</v>
      </c>
      <c r="I240" s="16" t="s">
        <v>3</v>
      </c>
      <c r="J240" s="16"/>
      <c r="K240" s="16" t="s">
        <v>3</v>
      </c>
      <c r="L240" s="16"/>
      <c r="M240" s="16" t="s">
        <v>3</v>
      </c>
    </row>
    <row r="241" spans="1:13" ht="13.5">
      <c r="A241" s="15" t="s">
        <v>299</v>
      </c>
      <c r="B241" s="12"/>
      <c r="C241" s="12"/>
      <c r="D241" s="12"/>
      <c r="E241" s="12"/>
      <c r="F241" s="12"/>
      <c r="G241" s="16"/>
      <c r="H241" s="54"/>
      <c r="I241" s="54"/>
      <c r="J241" s="54"/>
      <c r="K241" s="16"/>
      <c r="L241" s="16"/>
      <c r="M241" s="16"/>
    </row>
    <row r="242" spans="1:13" ht="13.5">
      <c r="A242" s="15" t="s">
        <v>300</v>
      </c>
      <c r="B242" s="12"/>
      <c r="C242" s="12"/>
      <c r="D242" s="12"/>
      <c r="E242" s="12"/>
      <c r="F242" s="12"/>
      <c r="G242" s="16"/>
      <c r="H242" s="54"/>
      <c r="I242" s="54"/>
      <c r="J242" s="54"/>
      <c r="K242" s="16"/>
      <c r="L242" s="16"/>
      <c r="M242" s="16"/>
    </row>
    <row r="243" spans="1:13" ht="13.5">
      <c r="A243" s="15" t="s">
        <v>301</v>
      </c>
      <c r="B243" s="12"/>
      <c r="C243" s="12"/>
      <c r="D243" s="12"/>
      <c r="E243" s="12"/>
      <c r="F243" s="12"/>
      <c r="G243" s="16"/>
      <c r="H243" s="54"/>
      <c r="I243" s="54"/>
      <c r="J243" s="54"/>
      <c r="K243" s="16"/>
      <c r="L243" s="16"/>
      <c r="M243" s="16"/>
    </row>
    <row r="244" spans="1:13" ht="13.5">
      <c r="A244" s="15" t="s">
        <v>302</v>
      </c>
      <c r="B244" s="12"/>
      <c r="C244" s="12"/>
      <c r="D244" s="12"/>
      <c r="E244" s="12"/>
      <c r="F244" s="12"/>
      <c r="G244" s="16"/>
      <c r="H244" s="54"/>
      <c r="I244" s="54"/>
      <c r="J244" s="54"/>
      <c r="K244" s="16"/>
      <c r="L244" s="16"/>
      <c r="M244" s="16"/>
    </row>
    <row r="245" spans="1:13" ht="13.5">
      <c r="A245" s="15" t="s">
        <v>303</v>
      </c>
      <c r="B245" s="12"/>
      <c r="C245" s="12"/>
      <c r="D245" s="12"/>
      <c r="E245" s="12"/>
      <c r="F245" s="12"/>
      <c r="G245" s="16"/>
      <c r="H245" s="54"/>
      <c r="I245" s="54"/>
      <c r="J245" s="54"/>
      <c r="K245" s="16"/>
      <c r="L245" s="16"/>
      <c r="M245" s="16"/>
    </row>
    <row r="246" spans="1:13" ht="13.5">
      <c r="A246" s="15" t="s">
        <v>495</v>
      </c>
      <c r="B246" s="12"/>
      <c r="C246" s="12"/>
      <c r="D246" s="12"/>
      <c r="E246" s="12"/>
      <c r="F246" s="12"/>
      <c r="G246" s="16"/>
      <c r="H246" s="54"/>
      <c r="I246" s="54"/>
      <c r="J246" s="54"/>
      <c r="K246" s="16"/>
      <c r="L246" s="16"/>
      <c r="M246" s="16"/>
    </row>
    <row r="247" spans="1:13" ht="13.5">
      <c r="A247" s="15" t="s">
        <v>502</v>
      </c>
      <c r="B247" s="12"/>
      <c r="C247" s="12"/>
      <c r="D247" s="12"/>
      <c r="E247" s="12"/>
      <c r="F247" s="12"/>
      <c r="G247" s="16"/>
      <c r="H247" s="54"/>
      <c r="I247" s="54"/>
      <c r="J247" s="54"/>
      <c r="K247" s="16"/>
      <c r="L247" s="16"/>
      <c r="M247" s="16"/>
    </row>
    <row r="248" spans="1:13" ht="13.5">
      <c r="A248" s="15"/>
      <c r="B248" s="12"/>
      <c r="C248" s="12"/>
      <c r="D248" s="12"/>
      <c r="E248" s="12"/>
      <c r="F248" s="12"/>
      <c r="G248" s="16"/>
      <c r="H248" s="54"/>
      <c r="I248" s="54"/>
      <c r="J248" s="54"/>
      <c r="K248" s="16"/>
      <c r="L248" s="16"/>
      <c r="M248" s="16"/>
    </row>
    <row r="249" spans="1:13" ht="13.5">
      <c r="A249" s="15"/>
      <c r="B249" s="12"/>
      <c r="C249" s="12"/>
      <c r="D249" s="12"/>
      <c r="E249" s="12"/>
      <c r="F249" s="12"/>
      <c r="G249" s="16"/>
      <c r="H249" s="54"/>
      <c r="I249" s="54"/>
      <c r="J249" s="54"/>
      <c r="K249" s="16"/>
      <c r="L249" s="16"/>
      <c r="M249" s="16"/>
    </row>
    <row r="250" spans="1:13" ht="13.5">
      <c r="A250" s="12"/>
      <c r="B250" s="12"/>
      <c r="C250" s="12"/>
      <c r="D250" s="12"/>
      <c r="E250" s="12"/>
      <c r="F250" s="12"/>
      <c r="G250" s="16"/>
      <c r="H250" s="54"/>
      <c r="I250" s="54"/>
      <c r="J250" s="54"/>
      <c r="K250" s="16"/>
      <c r="L250" s="16"/>
      <c r="M250" s="16"/>
    </row>
    <row r="251" spans="1:13" ht="13.5">
      <c r="A251" s="12"/>
      <c r="B251" s="12"/>
      <c r="C251" s="12"/>
      <c r="D251" s="12"/>
      <c r="E251" s="12"/>
      <c r="F251" s="12"/>
      <c r="G251" s="16"/>
      <c r="K251" s="16"/>
      <c r="L251" s="16"/>
      <c r="M251" s="16"/>
    </row>
    <row r="252" spans="1:13" ht="18.75">
      <c r="A252" s="87" t="s">
        <v>115</v>
      </c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41"/>
      <c r="M252"/>
    </row>
    <row r="253" spans="1:13" ht="15.75">
      <c r="A253" s="86" t="s">
        <v>619</v>
      </c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34"/>
      <c r="M253"/>
    </row>
    <row r="254" spans="1:13" ht="15.75">
      <c r="A254" s="86" t="s">
        <v>125</v>
      </c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34"/>
      <c r="M254"/>
    </row>
    <row r="255" spans="1:13" ht="12.75">
      <c r="A255" s="7"/>
      <c r="B255" s="7"/>
      <c r="C255" s="7"/>
      <c r="D255" s="7"/>
      <c r="E255" s="7"/>
      <c r="F255" s="7"/>
      <c r="G255" s="7"/>
      <c r="H255" s="1"/>
      <c r="I255" s="1"/>
      <c r="J255" s="1"/>
      <c r="K255" s="1"/>
      <c r="L255" s="1"/>
      <c r="M255" s="1"/>
    </row>
    <row r="256" spans="1:13" ht="12.75">
      <c r="A256" s="7"/>
      <c r="B256" s="7"/>
      <c r="C256" s="7"/>
      <c r="D256" s="7"/>
      <c r="E256" s="7"/>
      <c r="F256" s="7"/>
      <c r="G256" s="7"/>
      <c r="H256" s="1"/>
      <c r="I256" s="1"/>
      <c r="J256" s="1"/>
      <c r="K256" s="1"/>
      <c r="L256" s="1"/>
      <c r="M256" s="1"/>
    </row>
    <row r="257" spans="1:13" ht="12.75">
      <c r="A257" s="7"/>
      <c r="B257" s="7"/>
      <c r="C257" s="7"/>
      <c r="D257" s="7"/>
      <c r="E257" s="7"/>
      <c r="F257" s="7"/>
      <c r="G257" s="7"/>
      <c r="H257" s="1"/>
      <c r="I257" s="1"/>
      <c r="J257" s="1"/>
      <c r="K257" s="1"/>
      <c r="L257" s="1"/>
      <c r="M257" s="1"/>
    </row>
    <row r="258" spans="1:13" ht="13.5">
      <c r="A258" s="12"/>
      <c r="B258" s="12"/>
      <c r="C258" s="12"/>
      <c r="D258" s="12"/>
      <c r="E258" s="33"/>
      <c r="F258" s="33"/>
      <c r="G258" s="33"/>
      <c r="H258" s="13"/>
      <c r="I258" s="66" t="s">
        <v>620</v>
      </c>
      <c r="J258" s="13"/>
      <c r="K258" s="83" t="s">
        <v>620</v>
      </c>
      <c r="L258" s="13" t="s">
        <v>489</v>
      </c>
      <c r="M258" s="64" t="s">
        <v>164</v>
      </c>
    </row>
    <row r="259" spans="1:13" ht="13.5">
      <c r="A259" s="13" t="s">
        <v>0</v>
      </c>
      <c r="B259" s="15"/>
      <c r="C259" s="15"/>
      <c r="D259" s="15"/>
      <c r="E259" s="13" t="s">
        <v>564</v>
      </c>
      <c r="F259" s="15"/>
      <c r="G259" s="13" t="s">
        <v>579</v>
      </c>
      <c r="H259" s="13"/>
      <c r="I259" s="66" t="s">
        <v>500</v>
      </c>
      <c r="J259" s="13"/>
      <c r="K259" s="83" t="s">
        <v>501</v>
      </c>
      <c r="L259" s="13" t="s">
        <v>490</v>
      </c>
      <c r="M259" s="64" t="s">
        <v>166</v>
      </c>
    </row>
    <row r="260" spans="1:13" ht="13.5">
      <c r="A260" s="13" t="s">
        <v>207</v>
      </c>
      <c r="B260" s="15"/>
      <c r="C260" s="13" t="s">
        <v>1</v>
      </c>
      <c r="D260" s="13"/>
      <c r="E260" s="13" t="s">
        <v>2</v>
      </c>
      <c r="F260" s="13"/>
      <c r="G260" s="13" t="s">
        <v>492</v>
      </c>
      <c r="H260" s="13"/>
      <c r="I260" s="66" t="s">
        <v>122</v>
      </c>
      <c r="J260" s="13"/>
      <c r="K260" s="83" t="s">
        <v>617</v>
      </c>
      <c r="L260" s="13" t="s">
        <v>491</v>
      </c>
      <c r="M260" s="64" t="s">
        <v>165</v>
      </c>
    </row>
    <row r="261" spans="1:13" ht="13.5">
      <c r="A261" s="53" t="s">
        <v>3</v>
      </c>
      <c r="B261" s="53" t="s">
        <v>3</v>
      </c>
      <c r="C261" s="53" t="s">
        <v>3</v>
      </c>
      <c r="D261" s="16" t="s">
        <v>3</v>
      </c>
      <c r="E261" s="16" t="s">
        <v>3</v>
      </c>
      <c r="F261" s="16" t="s">
        <v>3</v>
      </c>
      <c r="G261" s="16" t="s">
        <v>3</v>
      </c>
      <c r="H261" s="16" t="s">
        <v>3</v>
      </c>
      <c r="I261" s="16" t="s">
        <v>3</v>
      </c>
      <c r="J261" s="16"/>
      <c r="K261" s="16" t="s">
        <v>3</v>
      </c>
      <c r="L261" s="16"/>
      <c r="M261" s="16" t="s">
        <v>3</v>
      </c>
    </row>
    <row r="262" spans="1:13" ht="13.5">
      <c r="A262" s="14" t="s">
        <v>272</v>
      </c>
      <c r="B262" s="15"/>
      <c r="C262" s="14" t="s">
        <v>15</v>
      </c>
      <c r="D262" s="17"/>
      <c r="E262" s="39">
        <v>8700</v>
      </c>
      <c r="F262" s="17"/>
      <c r="G262" s="18">
        <v>8970</v>
      </c>
      <c r="H262" s="18"/>
      <c r="I262" s="18">
        <v>9050</v>
      </c>
      <c r="J262" s="18"/>
      <c r="K262" s="18">
        <v>9050</v>
      </c>
      <c r="L262" s="18">
        <f>+K262-G262</f>
        <v>80</v>
      </c>
      <c r="M262" s="32">
        <f>SUM((K262/G262)-1)</f>
        <v>0.008918617614269708</v>
      </c>
    </row>
    <row r="263" spans="1:13" ht="13.5">
      <c r="A263" s="53" t="s">
        <v>9</v>
      </c>
      <c r="B263" s="53" t="s">
        <v>9</v>
      </c>
      <c r="C263" s="53" t="s">
        <v>9</v>
      </c>
      <c r="D263" s="16" t="s">
        <v>9</v>
      </c>
      <c r="E263" s="16" t="s">
        <v>9</v>
      </c>
      <c r="F263" s="16" t="s">
        <v>9</v>
      </c>
      <c r="G263" s="16" t="s">
        <v>9</v>
      </c>
      <c r="H263" s="16" t="s">
        <v>9</v>
      </c>
      <c r="I263" s="16" t="s">
        <v>9</v>
      </c>
      <c r="J263" s="16"/>
      <c r="K263" s="16" t="s">
        <v>9</v>
      </c>
      <c r="L263" s="16"/>
      <c r="M263" s="16" t="s">
        <v>9</v>
      </c>
    </row>
    <row r="264" spans="1:13" ht="13.5">
      <c r="A264" s="14" t="s">
        <v>16</v>
      </c>
      <c r="B264" s="15"/>
      <c r="C264" s="15"/>
      <c r="D264" s="12"/>
      <c r="E264" s="18">
        <f>SUM(E262)</f>
        <v>8700</v>
      </c>
      <c r="F264" s="12"/>
      <c r="G264" s="18">
        <f>SUM(G262)</f>
        <v>8970</v>
      </c>
      <c r="H264" s="18"/>
      <c r="I264" s="18">
        <f>SUM(I262)</f>
        <v>9050</v>
      </c>
      <c r="J264" s="18"/>
      <c r="K264" s="18">
        <f>SUM(K262)</f>
        <v>9050</v>
      </c>
      <c r="L264" s="18">
        <f>+K264-G264</f>
        <v>80</v>
      </c>
      <c r="M264" s="32">
        <f>SUM((K264/G264)-1)</f>
        <v>0.008918617614269708</v>
      </c>
    </row>
    <row r="265" spans="1:13" ht="13.5">
      <c r="A265" s="15"/>
      <c r="B265" s="15"/>
      <c r="C265" s="15"/>
      <c r="D265" s="12"/>
      <c r="E265" s="12"/>
      <c r="F265" s="12"/>
      <c r="G265" s="12"/>
      <c r="H265" s="12"/>
      <c r="I265" s="12"/>
      <c r="J265" s="12"/>
      <c r="K265" s="12"/>
      <c r="L265" s="12"/>
      <c r="M265" s="1"/>
    </row>
    <row r="266" spans="1:13" ht="13.5">
      <c r="A266" s="53" t="s">
        <v>9</v>
      </c>
      <c r="B266" s="53" t="s">
        <v>9</v>
      </c>
      <c r="C266" s="53" t="s">
        <v>9</v>
      </c>
      <c r="D266" s="16" t="s">
        <v>9</v>
      </c>
      <c r="E266" s="16" t="s">
        <v>9</v>
      </c>
      <c r="F266" s="16" t="s">
        <v>9</v>
      </c>
      <c r="G266" s="16" t="s">
        <v>9</v>
      </c>
      <c r="H266" s="16" t="s">
        <v>9</v>
      </c>
      <c r="I266" s="16" t="s">
        <v>9</v>
      </c>
      <c r="J266" s="16"/>
      <c r="K266" s="16" t="s">
        <v>9</v>
      </c>
      <c r="L266" s="16"/>
      <c r="M266" s="16" t="s">
        <v>9</v>
      </c>
    </row>
    <row r="267" spans="1:13" ht="13.5">
      <c r="A267" s="15"/>
      <c r="B267" s="15"/>
      <c r="C267" s="15"/>
      <c r="D267" s="12"/>
      <c r="E267" s="12"/>
      <c r="F267" s="12"/>
      <c r="G267" s="12"/>
      <c r="H267" s="12"/>
      <c r="I267" s="12"/>
      <c r="J267" s="12"/>
      <c r="K267" s="12"/>
      <c r="L267" s="12"/>
      <c r="M267" s="1"/>
    </row>
    <row r="268" spans="1:13" ht="13.5">
      <c r="A268" s="14" t="s">
        <v>35</v>
      </c>
      <c r="B268" s="15"/>
      <c r="C268" s="15"/>
      <c r="D268" s="12"/>
      <c r="E268" s="18">
        <f>SUM(E264)</f>
        <v>8700</v>
      </c>
      <c r="F268" s="12"/>
      <c r="G268" s="18">
        <f>SUM(G264)</f>
        <v>8970</v>
      </c>
      <c r="H268" s="18"/>
      <c r="I268" s="18">
        <f>SUM(I264)</f>
        <v>9050</v>
      </c>
      <c r="J268" s="18"/>
      <c r="K268" s="18">
        <f>SUM(K264)</f>
        <v>9050</v>
      </c>
      <c r="L268" s="18">
        <f>+K268-G268</f>
        <v>80</v>
      </c>
      <c r="M268" s="32">
        <f>SUM((K268/G268)-1)</f>
        <v>0.008918617614269708</v>
      </c>
    </row>
    <row r="269" spans="1:13" ht="13.5">
      <c r="A269" s="12"/>
      <c r="B269" s="12"/>
      <c r="C269" s="12"/>
      <c r="D269" s="12"/>
      <c r="E269" s="16" t="s">
        <v>3</v>
      </c>
      <c r="F269" s="16" t="s">
        <v>3</v>
      </c>
      <c r="G269" s="16" t="s">
        <v>3</v>
      </c>
      <c r="H269" s="16" t="s">
        <v>3</v>
      </c>
      <c r="I269" s="16" t="s">
        <v>3</v>
      </c>
      <c r="J269" s="16"/>
      <c r="K269" s="16" t="s">
        <v>3</v>
      </c>
      <c r="L269" s="16"/>
      <c r="M269" s="16" t="s">
        <v>3</v>
      </c>
    </row>
    <row r="270" spans="1:13" ht="13.5">
      <c r="A270" s="12"/>
      <c r="B270" s="12"/>
      <c r="C270" s="12"/>
      <c r="D270" s="12"/>
      <c r="E270" s="12"/>
      <c r="F270" s="12"/>
      <c r="G270" s="16"/>
      <c r="H270" s="54"/>
      <c r="I270" s="54"/>
      <c r="J270" s="54"/>
      <c r="K270" s="16"/>
      <c r="L270" s="16"/>
      <c r="M270" s="16"/>
    </row>
    <row r="271" spans="1:13" ht="13.5">
      <c r="A271" s="15" t="s">
        <v>524</v>
      </c>
      <c r="B271" s="12"/>
      <c r="C271" s="12"/>
      <c r="D271" s="12"/>
      <c r="E271" s="12"/>
      <c r="F271" s="12"/>
      <c r="G271" s="16"/>
      <c r="H271" s="54"/>
      <c r="I271" s="54"/>
      <c r="J271" s="54"/>
      <c r="K271" s="16"/>
      <c r="L271" s="16"/>
      <c r="M271" s="16"/>
    </row>
    <row r="272" spans="1:13" ht="13.5">
      <c r="A272" s="15"/>
      <c r="B272" s="12"/>
      <c r="C272" s="12"/>
      <c r="D272" s="12"/>
      <c r="E272" s="12"/>
      <c r="F272" s="12"/>
      <c r="G272" s="16"/>
      <c r="H272" s="54"/>
      <c r="I272" s="54"/>
      <c r="J272" s="54"/>
      <c r="K272" s="16"/>
      <c r="L272" s="16"/>
      <c r="M272" s="16"/>
    </row>
    <row r="273" spans="1:13" ht="13.5">
      <c r="A273" s="12"/>
      <c r="B273" s="12"/>
      <c r="C273" s="12"/>
      <c r="D273" s="12"/>
      <c r="E273" s="12"/>
      <c r="F273" s="12"/>
      <c r="G273" s="16"/>
      <c r="K273" s="16"/>
      <c r="L273" s="16"/>
      <c r="M273" s="16"/>
    </row>
    <row r="274" spans="1:13" ht="13.5">
      <c r="A274" s="12"/>
      <c r="B274" s="12"/>
      <c r="C274" s="12"/>
      <c r="D274" s="12"/>
      <c r="E274" s="12"/>
      <c r="F274" s="12"/>
      <c r="G274" s="16"/>
      <c r="K274" s="16"/>
      <c r="L274" s="16"/>
      <c r="M274" s="16"/>
    </row>
    <row r="275" spans="1:13" ht="13.5">
      <c r="A275" s="12"/>
      <c r="B275" s="12"/>
      <c r="C275" s="12"/>
      <c r="D275" s="12"/>
      <c r="E275" s="12"/>
      <c r="F275" s="12"/>
      <c r="G275" s="16"/>
      <c r="K275" s="16"/>
      <c r="L275" s="16"/>
      <c r="M275" s="16"/>
    </row>
    <row r="276" spans="1:13" ht="13.5">
      <c r="A276" s="12"/>
      <c r="B276" s="12"/>
      <c r="C276" s="12"/>
      <c r="D276" s="12"/>
      <c r="E276" s="12"/>
      <c r="F276" s="12"/>
      <c r="G276" s="16"/>
      <c r="K276" s="16"/>
      <c r="L276" s="16"/>
      <c r="M276" s="16"/>
    </row>
    <row r="277" spans="1:13" ht="18.75">
      <c r="A277" s="87" t="s">
        <v>115</v>
      </c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41"/>
      <c r="M277"/>
    </row>
    <row r="278" spans="1:13" ht="15.75">
      <c r="A278" s="86" t="s">
        <v>619</v>
      </c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34"/>
      <c r="M278"/>
    </row>
    <row r="279" spans="1:13" ht="15.75">
      <c r="A279" s="86" t="s">
        <v>126</v>
      </c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34"/>
      <c r="M279"/>
    </row>
    <row r="280" spans="1:13" ht="12.75">
      <c r="A280" s="7"/>
      <c r="B280" s="7"/>
      <c r="C280" s="7"/>
      <c r="D280" s="7"/>
      <c r="E280" s="7"/>
      <c r="F280" s="7"/>
      <c r="G280" s="7"/>
      <c r="H280" s="1"/>
      <c r="I280" s="1"/>
      <c r="J280" s="1"/>
      <c r="K280" s="1"/>
      <c r="L280" s="1"/>
      <c r="M280" s="1"/>
    </row>
    <row r="281" spans="1:13" ht="12.75">
      <c r="A281" s="7"/>
      <c r="B281" s="7"/>
      <c r="C281" s="7"/>
      <c r="D281" s="7"/>
      <c r="E281" s="7"/>
      <c r="F281" s="7"/>
      <c r="G281" s="7"/>
      <c r="H281" s="1"/>
      <c r="I281" s="1"/>
      <c r="J281" s="1"/>
      <c r="K281" s="1"/>
      <c r="L281" s="1"/>
      <c r="M281" s="1"/>
    </row>
    <row r="282" spans="1:13" ht="12.75">
      <c r="A282" s="7"/>
      <c r="B282" s="7"/>
      <c r="C282" s="7"/>
      <c r="D282" s="7"/>
      <c r="E282" s="7"/>
      <c r="F282" s="7"/>
      <c r="G282" s="7"/>
      <c r="H282" s="1"/>
      <c r="I282" s="1"/>
      <c r="J282" s="1"/>
      <c r="K282" s="1"/>
      <c r="L282" s="1"/>
      <c r="M282" s="1"/>
    </row>
    <row r="283" spans="1:13" ht="13.5">
      <c r="A283" s="12"/>
      <c r="B283" s="12"/>
      <c r="C283" s="12"/>
      <c r="D283" s="12"/>
      <c r="E283" s="33"/>
      <c r="F283" s="33"/>
      <c r="G283" s="33"/>
      <c r="H283" s="13"/>
      <c r="I283" s="66" t="s">
        <v>620</v>
      </c>
      <c r="J283" s="13"/>
      <c r="K283" s="83" t="s">
        <v>620</v>
      </c>
      <c r="L283" s="13" t="s">
        <v>489</v>
      </c>
      <c r="M283" s="64" t="s">
        <v>164</v>
      </c>
    </row>
    <row r="284" spans="1:13" ht="13.5">
      <c r="A284" s="13" t="s">
        <v>0</v>
      </c>
      <c r="B284" s="15"/>
      <c r="C284" s="15"/>
      <c r="D284" s="15"/>
      <c r="E284" s="13" t="s">
        <v>564</v>
      </c>
      <c r="F284" s="15"/>
      <c r="G284" s="13" t="s">
        <v>579</v>
      </c>
      <c r="H284" s="13"/>
      <c r="I284" s="66" t="s">
        <v>500</v>
      </c>
      <c r="J284" s="13"/>
      <c r="K284" s="83" t="s">
        <v>501</v>
      </c>
      <c r="L284" s="13" t="s">
        <v>490</v>
      </c>
      <c r="M284" s="64" t="s">
        <v>166</v>
      </c>
    </row>
    <row r="285" spans="1:13" ht="13.5">
      <c r="A285" s="13" t="s">
        <v>207</v>
      </c>
      <c r="B285" s="15"/>
      <c r="C285" s="13" t="s">
        <v>1</v>
      </c>
      <c r="D285" s="13"/>
      <c r="E285" s="13" t="s">
        <v>2</v>
      </c>
      <c r="F285" s="13"/>
      <c r="G285" s="13" t="s">
        <v>492</v>
      </c>
      <c r="H285" s="13"/>
      <c r="I285" s="66" t="s">
        <v>122</v>
      </c>
      <c r="J285" s="13"/>
      <c r="K285" s="83" t="s">
        <v>617</v>
      </c>
      <c r="L285" s="13" t="s">
        <v>491</v>
      </c>
      <c r="M285" s="64" t="s">
        <v>165</v>
      </c>
    </row>
    <row r="286" spans="1:13" ht="13.5">
      <c r="A286" s="53" t="s">
        <v>3</v>
      </c>
      <c r="B286" s="16" t="s">
        <v>3</v>
      </c>
      <c r="C286" s="16" t="s">
        <v>3</v>
      </c>
      <c r="D286" s="16" t="s">
        <v>3</v>
      </c>
      <c r="E286" s="16" t="s">
        <v>3</v>
      </c>
      <c r="F286" s="16" t="s">
        <v>3</v>
      </c>
      <c r="G286" s="16" t="s">
        <v>3</v>
      </c>
      <c r="H286" s="16" t="s">
        <v>3</v>
      </c>
      <c r="I286" s="16" t="s">
        <v>3</v>
      </c>
      <c r="J286" s="16"/>
      <c r="K286" s="16" t="s">
        <v>3</v>
      </c>
      <c r="L286" s="16"/>
      <c r="M286" s="16" t="s">
        <v>3</v>
      </c>
    </row>
    <row r="287" spans="1:13" ht="13.5">
      <c r="A287" s="14" t="s">
        <v>273</v>
      </c>
      <c r="B287" s="12"/>
      <c r="C287" s="14" t="s">
        <v>304</v>
      </c>
      <c r="D287" s="17"/>
      <c r="E287" s="18">
        <v>41852.25</v>
      </c>
      <c r="F287" s="17"/>
      <c r="G287" s="18">
        <v>32000</v>
      </c>
      <c r="H287" s="12"/>
      <c r="I287" s="18">
        <v>30000</v>
      </c>
      <c r="J287" s="18"/>
      <c r="K287" s="18">
        <v>30000</v>
      </c>
      <c r="L287" s="18">
        <f>+K287-G287</f>
        <v>-2000</v>
      </c>
      <c r="M287" s="32">
        <f>SUM((K287/G287)-1)</f>
        <v>-0.0625</v>
      </c>
    </row>
    <row r="288" spans="1:13" ht="13.5">
      <c r="A288" s="14"/>
      <c r="B288" s="12"/>
      <c r="C288" s="14" t="s">
        <v>141</v>
      </c>
      <c r="D288" s="17"/>
      <c r="E288" s="39"/>
      <c r="F288" s="17"/>
      <c r="G288" s="18"/>
      <c r="H288" s="18"/>
      <c r="I288" s="18"/>
      <c r="J288" s="18"/>
      <c r="K288" s="18"/>
      <c r="L288" s="18"/>
      <c r="M288" s="32"/>
    </row>
    <row r="289" spans="1:13" ht="13.5">
      <c r="A289" s="14"/>
      <c r="B289" s="12"/>
      <c r="C289" s="14"/>
      <c r="D289" s="17"/>
      <c r="E289" s="39"/>
      <c r="F289" s="17"/>
      <c r="G289" s="18"/>
      <c r="H289" s="18"/>
      <c r="I289" s="18"/>
      <c r="J289" s="18"/>
      <c r="K289" s="18"/>
      <c r="L289" s="18"/>
      <c r="M289" s="32"/>
    </row>
    <row r="290" spans="1:13" ht="13.5">
      <c r="A290" s="14" t="s">
        <v>568</v>
      </c>
      <c r="B290" s="12"/>
      <c r="C290" s="14" t="s">
        <v>117</v>
      </c>
      <c r="D290" s="17"/>
      <c r="E290" s="39">
        <v>6808</v>
      </c>
      <c r="F290" s="17"/>
      <c r="G290" s="18">
        <v>10000</v>
      </c>
      <c r="H290" s="18"/>
      <c r="I290" s="18">
        <v>12000</v>
      </c>
      <c r="J290" s="18"/>
      <c r="K290" s="18">
        <v>10000</v>
      </c>
      <c r="L290" s="18">
        <f>+K290-G290</f>
        <v>0</v>
      </c>
      <c r="M290" s="32">
        <f>SUM((K290/G290)-1)</f>
        <v>0</v>
      </c>
    </row>
    <row r="291" spans="1:13" ht="13.5">
      <c r="A291" s="14"/>
      <c r="B291" s="12"/>
      <c r="C291" s="14" t="s">
        <v>141</v>
      </c>
      <c r="D291" s="17"/>
      <c r="E291" s="39"/>
      <c r="F291" s="17"/>
      <c r="G291" s="18"/>
      <c r="H291" s="18"/>
      <c r="I291" s="18"/>
      <c r="J291" s="18"/>
      <c r="K291" s="18"/>
      <c r="L291" s="18"/>
      <c r="M291" s="32"/>
    </row>
    <row r="292" spans="1:13" ht="13.5">
      <c r="A292" s="14"/>
      <c r="B292" s="12"/>
      <c r="C292" s="14"/>
      <c r="D292" s="17"/>
      <c r="E292" s="39"/>
      <c r="F292" s="17"/>
      <c r="G292" s="18"/>
      <c r="H292" s="18"/>
      <c r="I292" s="18"/>
      <c r="J292" s="18"/>
      <c r="K292" s="18"/>
      <c r="L292" s="18"/>
      <c r="M292" s="32"/>
    </row>
    <row r="293" spans="1:13" ht="13.5">
      <c r="A293" s="14" t="s">
        <v>305</v>
      </c>
      <c r="B293" s="12"/>
      <c r="C293" s="14" t="s">
        <v>306</v>
      </c>
      <c r="D293" s="17"/>
      <c r="E293" s="18">
        <v>165</v>
      </c>
      <c r="F293" s="17"/>
      <c r="G293" s="18">
        <v>5000</v>
      </c>
      <c r="H293" s="18"/>
      <c r="I293" s="18">
        <v>1000</v>
      </c>
      <c r="J293" s="18"/>
      <c r="K293" s="18">
        <v>1000</v>
      </c>
      <c r="L293" s="18">
        <f>+K293-G293</f>
        <v>-4000</v>
      </c>
      <c r="M293" s="32">
        <f>SUM((K293/G293)-1)</f>
        <v>-0.8</v>
      </c>
    </row>
    <row r="294" spans="1:13" ht="13.5">
      <c r="A294" s="14"/>
      <c r="B294" s="12"/>
      <c r="C294" s="14" t="s">
        <v>141</v>
      </c>
      <c r="D294" s="17"/>
      <c r="E294" s="18"/>
      <c r="F294" s="17"/>
      <c r="G294" s="18"/>
      <c r="H294" s="18"/>
      <c r="I294" s="18"/>
      <c r="J294" s="18"/>
      <c r="K294" s="18"/>
      <c r="L294" s="18"/>
      <c r="M294" s="32"/>
    </row>
    <row r="295" spans="1:13" ht="13.5">
      <c r="A295" s="14"/>
      <c r="B295" s="12"/>
      <c r="C295" s="14"/>
      <c r="D295" s="17"/>
      <c r="E295" s="39"/>
      <c r="F295" s="17"/>
      <c r="G295" s="18"/>
      <c r="H295" s="18"/>
      <c r="I295" s="18"/>
      <c r="J295" s="18"/>
      <c r="K295" s="18"/>
      <c r="L295" s="18"/>
      <c r="M295" s="32"/>
    </row>
    <row r="296" spans="1:13" ht="13.5">
      <c r="A296" s="14" t="s">
        <v>307</v>
      </c>
      <c r="B296" s="12"/>
      <c r="C296" s="14" t="s">
        <v>64</v>
      </c>
      <c r="D296" s="17"/>
      <c r="E296" s="18">
        <v>74</v>
      </c>
      <c r="F296" s="17"/>
      <c r="G296" s="18">
        <v>0</v>
      </c>
      <c r="H296" s="18"/>
      <c r="I296" s="18">
        <v>0</v>
      </c>
      <c r="J296" s="18"/>
      <c r="K296" s="18">
        <v>0</v>
      </c>
      <c r="L296" s="18">
        <f>+K296-G296</f>
        <v>0</v>
      </c>
      <c r="M296" s="32" t="e">
        <f>SUM((K296/G296)-1)</f>
        <v>#DIV/0!</v>
      </c>
    </row>
    <row r="297" spans="1:13" ht="13.5">
      <c r="A297" s="14"/>
      <c r="B297" s="12"/>
      <c r="C297" s="14" t="s">
        <v>141</v>
      </c>
      <c r="D297" s="17"/>
      <c r="E297" s="40"/>
      <c r="F297" s="17"/>
      <c r="G297" s="12"/>
      <c r="H297" s="12"/>
      <c r="I297" s="12"/>
      <c r="J297" s="12"/>
      <c r="K297" s="12"/>
      <c r="L297" s="12"/>
      <c r="M297" s="32"/>
    </row>
    <row r="298" spans="1:13" ht="13.5">
      <c r="A298" s="14"/>
      <c r="B298" s="12"/>
      <c r="C298" s="14"/>
      <c r="D298" s="17"/>
      <c r="E298" s="40"/>
      <c r="F298" s="17"/>
      <c r="G298" s="12"/>
      <c r="H298" s="12"/>
      <c r="I298" s="12"/>
      <c r="J298" s="12"/>
      <c r="K298" s="12"/>
      <c r="L298" s="12"/>
      <c r="M298" s="32"/>
    </row>
    <row r="299" spans="1:13" ht="13.5">
      <c r="A299" s="14" t="s">
        <v>574</v>
      </c>
      <c r="B299" s="12"/>
      <c r="C299" s="14" t="s">
        <v>575</v>
      </c>
      <c r="D299" s="17"/>
      <c r="E299" s="18">
        <v>37</v>
      </c>
      <c r="F299" s="17"/>
      <c r="G299" s="18">
        <v>0</v>
      </c>
      <c r="H299" s="18"/>
      <c r="I299" s="18">
        <v>1000</v>
      </c>
      <c r="J299" s="18"/>
      <c r="K299" s="18">
        <v>500</v>
      </c>
      <c r="L299" s="18">
        <f>+K299-G299</f>
        <v>500</v>
      </c>
      <c r="M299" s="32" t="e">
        <f>SUM((K299/G299)-1)</f>
        <v>#DIV/0!</v>
      </c>
    </row>
    <row r="300" spans="1:13" ht="13.5">
      <c r="A300" s="14"/>
      <c r="B300" s="12"/>
      <c r="C300" s="14" t="s">
        <v>141</v>
      </c>
      <c r="D300" s="17"/>
      <c r="E300" s="40"/>
      <c r="F300" s="17"/>
      <c r="G300" s="12"/>
      <c r="H300" s="12"/>
      <c r="I300" s="12"/>
      <c r="J300" s="12"/>
      <c r="K300" s="12"/>
      <c r="L300" s="12"/>
      <c r="M300" s="32"/>
    </row>
    <row r="301" spans="1:13" ht="13.5">
      <c r="A301" s="14"/>
      <c r="B301" s="12"/>
      <c r="C301" s="14"/>
      <c r="D301" s="17"/>
      <c r="E301" s="40"/>
      <c r="F301" s="17"/>
      <c r="G301" s="12"/>
      <c r="H301" s="12"/>
      <c r="I301" s="12"/>
      <c r="J301" s="12"/>
      <c r="K301" s="12"/>
      <c r="L301" s="12"/>
      <c r="M301" s="32"/>
    </row>
    <row r="302" spans="1:13" ht="13.5">
      <c r="A302" s="77" t="s">
        <v>605</v>
      </c>
      <c r="B302" s="12"/>
      <c r="C302" s="14" t="s">
        <v>592</v>
      </c>
      <c r="D302" s="17"/>
      <c r="E302" s="18">
        <v>0</v>
      </c>
      <c r="F302" s="17"/>
      <c r="G302" s="18">
        <v>8000</v>
      </c>
      <c r="H302" s="18"/>
      <c r="I302" s="18">
        <v>8000</v>
      </c>
      <c r="J302" s="18"/>
      <c r="K302" s="18">
        <v>8000</v>
      </c>
      <c r="L302" s="18"/>
      <c r="M302" s="32">
        <v>1</v>
      </c>
    </row>
    <row r="303" spans="1:13" ht="13.5">
      <c r="A303" s="14"/>
      <c r="B303" s="12"/>
      <c r="C303" s="14" t="s">
        <v>141</v>
      </c>
      <c r="D303" s="17"/>
      <c r="E303" s="40"/>
      <c r="F303" s="17"/>
      <c r="G303" s="12"/>
      <c r="H303" s="12"/>
      <c r="I303" s="12"/>
      <c r="J303" s="12"/>
      <c r="K303" s="12"/>
      <c r="L303" s="12"/>
      <c r="M303" s="32"/>
    </row>
    <row r="304" spans="1:13" ht="13.5">
      <c r="A304" s="14"/>
      <c r="B304" s="12"/>
      <c r="C304" s="14"/>
      <c r="D304" s="17"/>
      <c r="E304" s="18"/>
      <c r="F304" s="17"/>
      <c r="G304" s="18"/>
      <c r="H304" s="18"/>
      <c r="I304" s="18"/>
      <c r="J304" s="18"/>
      <c r="K304" s="18"/>
      <c r="L304" s="18"/>
      <c r="M304" s="32"/>
    </row>
    <row r="305" spans="1:13" ht="13.5">
      <c r="A305" s="14"/>
      <c r="B305" s="12"/>
      <c r="C305" s="14"/>
      <c r="D305" s="17"/>
      <c r="E305" s="40"/>
      <c r="F305" s="17"/>
      <c r="G305" s="12"/>
      <c r="H305" s="12"/>
      <c r="I305" s="12"/>
      <c r="J305" s="12"/>
      <c r="K305" s="12"/>
      <c r="L305" s="12"/>
      <c r="M305" s="32"/>
    </row>
    <row r="306" spans="1:13" ht="13.5">
      <c r="A306" s="14" t="s">
        <v>593</v>
      </c>
      <c r="B306" s="12"/>
      <c r="C306" s="17"/>
      <c r="D306" s="17"/>
      <c r="E306" s="40"/>
      <c r="F306" s="17"/>
      <c r="G306" s="12"/>
      <c r="H306" s="12"/>
      <c r="I306" s="12"/>
      <c r="J306" s="12"/>
      <c r="K306" s="12"/>
      <c r="L306" s="12"/>
      <c r="M306" s="32"/>
    </row>
    <row r="307" spans="1:13" ht="13.5">
      <c r="A307" s="14"/>
      <c r="B307" s="12"/>
      <c r="C307" s="14"/>
      <c r="D307" s="17"/>
      <c r="E307" s="40"/>
      <c r="F307" s="17"/>
      <c r="G307" s="12"/>
      <c r="H307" s="12"/>
      <c r="I307" s="12"/>
      <c r="J307" s="12"/>
      <c r="K307" s="12"/>
      <c r="L307" s="12"/>
      <c r="M307" s="32"/>
    </row>
    <row r="308" spans="1:13" ht="13.5">
      <c r="A308" s="14"/>
      <c r="B308" s="12"/>
      <c r="C308" s="14"/>
      <c r="D308" s="17"/>
      <c r="E308" s="18"/>
      <c r="F308" s="17"/>
      <c r="G308" s="18"/>
      <c r="H308" s="18"/>
      <c r="I308" s="18"/>
      <c r="J308" s="18"/>
      <c r="K308" s="18"/>
      <c r="L308" s="18"/>
      <c r="M308" s="32"/>
    </row>
    <row r="309" spans="1:13" ht="13.5">
      <c r="A309" s="14"/>
      <c r="B309" s="12"/>
      <c r="C309" s="14"/>
      <c r="D309" s="17"/>
      <c r="E309" s="40"/>
      <c r="F309" s="17"/>
      <c r="G309" s="12"/>
      <c r="H309" s="12"/>
      <c r="I309" s="12"/>
      <c r="J309" s="12"/>
      <c r="K309" s="12"/>
      <c r="L309" s="12"/>
      <c r="M309" s="32"/>
    </row>
    <row r="310" spans="1:13" ht="13.5">
      <c r="A310" s="14"/>
      <c r="B310" s="12"/>
      <c r="C310" s="17"/>
      <c r="D310" s="17"/>
      <c r="E310" s="40"/>
      <c r="F310" s="17"/>
      <c r="G310" s="12"/>
      <c r="H310" s="12"/>
      <c r="I310" s="12"/>
      <c r="J310" s="12"/>
      <c r="K310" s="12"/>
      <c r="L310" s="12"/>
      <c r="M310" s="32"/>
    </row>
    <row r="311" spans="1:13" ht="13.5">
      <c r="A311" s="16" t="s">
        <v>3</v>
      </c>
      <c r="B311" s="16" t="s">
        <v>3</v>
      </c>
      <c r="C311" s="16" t="s">
        <v>3</v>
      </c>
      <c r="D311" s="16" t="s">
        <v>3</v>
      </c>
      <c r="E311" s="16" t="s">
        <v>3</v>
      </c>
      <c r="F311" s="16" t="s">
        <v>3</v>
      </c>
      <c r="G311" s="16" t="s">
        <v>3</v>
      </c>
      <c r="H311" s="16" t="s">
        <v>3</v>
      </c>
      <c r="I311" s="16" t="s">
        <v>3</v>
      </c>
      <c r="J311" s="16" t="s">
        <v>3</v>
      </c>
      <c r="K311" s="16" t="s">
        <v>3</v>
      </c>
      <c r="L311" s="16" t="s">
        <v>3</v>
      </c>
      <c r="M311" s="16" t="s">
        <v>3</v>
      </c>
    </row>
    <row r="312" spans="1:13" ht="13.5">
      <c r="A312" s="17" t="s">
        <v>36</v>
      </c>
      <c r="B312" s="12"/>
      <c r="C312" s="12"/>
      <c r="D312" s="12"/>
      <c r="E312" s="18">
        <f>SUM(E287:E302)</f>
        <v>48936.25</v>
      </c>
      <c r="F312" s="12"/>
      <c r="G312" s="18">
        <f>SUM(G287:G308)</f>
        <v>55000</v>
      </c>
      <c r="H312" s="18"/>
      <c r="I312" s="18">
        <f>SUM(I287:I308)</f>
        <v>52000</v>
      </c>
      <c r="J312" s="18"/>
      <c r="K312" s="18">
        <f>SUM(K287:K308)</f>
        <v>49500</v>
      </c>
      <c r="L312" s="18">
        <f>SUM(K312-G312)</f>
        <v>-5500</v>
      </c>
      <c r="M312" s="32">
        <f>SUM((K312/G312)-1)</f>
        <v>-0.09999999999999998</v>
      </c>
    </row>
    <row r="313" spans="1:13" ht="13.5">
      <c r="A313" s="17"/>
      <c r="B313" s="12"/>
      <c r="C313" s="12"/>
      <c r="D313" s="12"/>
      <c r="E313" s="18"/>
      <c r="F313" s="12"/>
      <c r="G313" s="18"/>
      <c r="H313" s="18"/>
      <c r="I313" s="18"/>
      <c r="J313" s="18"/>
      <c r="K313" s="18"/>
      <c r="L313" s="18"/>
      <c r="M313" s="32"/>
    </row>
    <row r="314" spans="1:13" ht="13.5">
      <c r="A314" s="17"/>
      <c r="B314" s="12"/>
      <c r="C314" s="12"/>
      <c r="D314" s="12"/>
      <c r="E314" s="18"/>
      <c r="F314" s="12"/>
      <c r="G314" s="18"/>
      <c r="H314" s="18"/>
      <c r="I314" s="18"/>
      <c r="J314" s="18"/>
      <c r="K314" s="18"/>
      <c r="L314" s="18"/>
      <c r="M314" s="32"/>
    </row>
    <row r="315" spans="1:13" ht="13.5">
      <c r="A315" s="15"/>
      <c r="B315" s="12"/>
      <c r="C315" s="17"/>
      <c r="D315" s="12"/>
      <c r="E315" s="18"/>
      <c r="F315" s="12"/>
      <c r="G315" s="18"/>
      <c r="H315" s="18"/>
      <c r="I315" s="18"/>
      <c r="J315" s="18"/>
      <c r="K315" s="18"/>
      <c r="L315" s="18"/>
      <c r="M315" s="32"/>
    </row>
    <row r="316" spans="1:13" ht="13.5">
      <c r="A316" s="15" t="s">
        <v>509</v>
      </c>
      <c r="B316" s="16"/>
      <c r="C316" s="16"/>
      <c r="D316" s="18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3.5">
      <c r="A317" s="15"/>
      <c r="B317" s="15"/>
      <c r="C317" s="15"/>
      <c r="D317" s="12"/>
      <c r="E317" s="12"/>
      <c r="F317" s="12"/>
      <c r="G317" s="16"/>
      <c r="K317" s="16"/>
      <c r="L317" s="16"/>
      <c r="M317" s="16"/>
    </row>
    <row r="318" spans="1:13" ht="13.5">
      <c r="A318" s="15"/>
      <c r="B318" s="15"/>
      <c r="C318" s="15"/>
      <c r="D318" s="12"/>
      <c r="E318" s="12"/>
      <c r="F318" s="12"/>
      <c r="G318" s="16"/>
      <c r="K318" s="16"/>
      <c r="L318" s="16"/>
      <c r="M318" s="16"/>
    </row>
    <row r="319" spans="1:13" ht="13.5">
      <c r="A319" s="15"/>
      <c r="B319" s="15"/>
      <c r="C319" s="15"/>
      <c r="D319" s="12"/>
      <c r="E319" s="12"/>
      <c r="F319" s="12"/>
      <c r="G319" s="16"/>
      <c r="K319" s="16"/>
      <c r="L319" s="16"/>
      <c r="M319" s="16"/>
    </row>
    <row r="320" spans="1:13" ht="13.5">
      <c r="A320" s="15"/>
      <c r="B320" s="15"/>
      <c r="C320" s="15"/>
      <c r="D320" s="12"/>
      <c r="E320" s="12"/>
      <c r="F320" s="12"/>
      <c r="G320" s="16"/>
      <c r="K320" s="16"/>
      <c r="L320" s="16"/>
      <c r="M320" s="16"/>
    </row>
    <row r="321" spans="1:13" ht="13.5">
      <c r="A321" s="15"/>
      <c r="B321" s="15"/>
      <c r="C321" s="15"/>
      <c r="D321" s="12"/>
      <c r="E321" s="12"/>
      <c r="F321" s="12"/>
      <c r="G321" s="16"/>
      <c r="K321" s="16"/>
      <c r="L321" s="16"/>
      <c r="M321" s="16"/>
    </row>
    <row r="322" spans="1:13" ht="13.5">
      <c r="A322" s="15"/>
      <c r="B322" s="15"/>
      <c r="C322" s="15"/>
      <c r="D322" s="12"/>
      <c r="E322" s="12"/>
      <c r="F322" s="12"/>
      <c r="G322" s="16"/>
      <c r="K322" s="16"/>
      <c r="L322" s="16"/>
      <c r="M322" s="16"/>
    </row>
    <row r="323" spans="1:13" ht="13.5">
      <c r="A323" s="15"/>
      <c r="B323" s="15"/>
      <c r="C323" s="15"/>
      <c r="D323" s="12"/>
      <c r="E323" s="12"/>
      <c r="F323" s="12"/>
      <c r="G323" s="16"/>
      <c r="K323" s="16"/>
      <c r="L323" s="16"/>
      <c r="M323" s="16"/>
    </row>
    <row r="324" spans="1:13" ht="13.5">
      <c r="A324" s="15"/>
      <c r="B324" s="15"/>
      <c r="C324" s="15"/>
      <c r="D324" s="12"/>
      <c r="E324" s="12"/>
      <c r="F324" s="12"/>
      <c r="G324" s="16"/>
      <c r="K324" s="16"/>
      <c r="L324" s="16"/>
      <c r="M324" s="16"/>
    </row>
    <row r="325" spans="1:13" ht="13.5">
      <c r="A325" s="12"/>
      <c r="B325" s="12"/>
      <c r="C325" s="12"/>
      <c r="D325" s="12"/>
      <c r="E325" s="12"/>
      <c r="F325" s="12"/>
      <c r="G325" s="16"/>
      <c r="K325" s="16"/>
      <c r="L325" s="16"/>
      <c r="M325" s="16"/>
    </row>
    <row r="326" spans="1:13" ht="18.75">
      <c r="A326" s="87" t="s">
        <v>115</v>
      </c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41"/>
      <c r="M326"/>
    </row>
    <row r="327" spans="1:13" ht="15.75">
      <c r="A327" s="86" t="s">
        <v>619</v>
      </c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34"/>
      <c r="M327"/>
    </row>
    <row r="328" spans="1:13" ht="15.75">
      <c r="A328" s="86" t="s">
        <v>127</v>
      </c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34"/>
      <c r="M328"/>
    </row>
    <row r="329" spans="1:13" ht="12.75">
      <c r="A329" s="7"/>
      <c r="B329" s="7"/>
      <c r="C329" s="7"/>
      <c r="D329" s="7"/>
      <c r="E329" s="7"/>
      <c r="F329" s="7"/>
      <c r="G329" s="7"/>
      <c r="H329" s="1"/>
      <c r="I329" s="1"/>
      <c r="J329" s="1"/>
      <c r="K329" s="1"/>
      <c r="L329" s="1"/>
      <c r="M329" s="1"/>
    </row>
    <row r="330" spans="1:13" ht="12.75">
      <c r="A330" s="7"/>
      <c r="B330" s="7"/>
      <c r="C330" s="7"/>
      <c r="D330" s="7"/>
      <c r="E330" s="7"/>
      <c r="F330" s="7"/>
      <c r="G330" s="7"/>
      <c r="H330" s="1"/>
      <c r="I330" s="1"/>
      <c r="J330" s="1"/>
      <c r="K330" s="1"/>
      <c r="L330" s="1"/>
      <c r="M330" s="1"/>
    </row>
    <row r="331" spans="1:13" ht="12.75">
      <c r="A331" s="7"/>
      <c r="B331" s="7"/>
      <c r="C331" s="7"/>
      <c r="D331" s="7"/>
      <c r="E331" s="7"/>
      <c r="F331" s="7"/>
      <c r="G331" s="7"/>
      <c r="H331" s="1"/>
      <c r="I331" s="1"/>
      <c r="J331" s="1"/>
      <c r="K331" s="1"/>
      <c r="L331" s="1"/>
      <c r="M331" s="1"/>
    </row>
    <row r="332" spans="1:13" ht="13.5">
      <c r="A332" s="12"/>
      <c r="B332" s="12"/>
      <c r="C332" s="12"/>
      <c r="D332" s="12"/>
      <c r="E332" s="33"/>
      <c r="F332" s="33"/>
      <c r="G332" s="33"/>
      <c r="H332" s="13"/>
      <c r="I332" s="66" t="s">
        <v>620</v>
      </c>
      <c r="J332" s="13"/>
      <c r="K332" s="83" t="s">
        <v>620</v>
      </c>
      <c r="L332" s="13" t="s">
        <v>489</v>
      </c>
      <c r="M332" s="64" t="s">
        <v>164</v>
      </c>
    </row>
    <row r="333" spans="1:13" ht="13.5">
      <c r="A333" s="13" t="s">
        <v>0</v>
      </c>
      <c r="B333" s="15"/>
      <c r="C333" s="15"/>
      <c r="D333" s="15"/>
      <c r="E333" s="13" t="s">
        <v>564</v>
      </c>
      <c r="F333" s="15"/>
      <c r="G333" s="13" t="s">
        <v>579</v>
      </c>
      <c r="H333" s="13"/>
      <c r="I333" s="66" t="s">
        <v>500</v>
      </c>
      <c r="J333" s="13"/>
      <c r="K333" s="83" t="s">
        <v>501</v>
      </c>
      <c r="L333" s="13" t="s">
        <v>490</v>
      </c>
      <c r="M333" s="64" t="s">
        <v>166</v>
      </c>
    </row>
    <row r="334" spans="1:13" ht="13.5">
      <c r="A334" s="13" t="s">
        <v>207</v>
      </c>
      <c r="B334" s="15"/>
      <c r="C334" s="13" t="s">
        <v>1</v>
      </c>
      <c r="D334" s="13"/>
      <c r="E334" s="13" t="s">
        <v>2</v>
      </c>
      <c r="F334" s="13"/>
      <c r="G334" s="13" t="s">
        <v>492</v>
      </c>
      <c r="H334" s="13"/>
      <c r="I334" s="66" t="s">
        <v>122</v>
      </c>
      <c r="J334" s="13"/>
      <c r="K334" s="83" t="s">
        <v>617</v>
      </c>
      <c r="L334" s="13" t="s">
        <v>491</v>
      </c>
      <c r="M334" s="64" t="s">
        <v>165</v>
      </c>
    </row>
    <row r="335" spans="1:13" ht="13.5">
      <c r="A335" s="53" t="s">
        <v>3</v>
      </c>
      <c r="B335" s="53" t="s">
        <v>3</v>
      </c>
      <c r="C335" s="53" t="s">
        <v>3</v>
      </c>
      <c r="D335" s="16" t="s">
        <v>3</v>
      </c>
      <c r="E335" s="16" t="s">
        <v>3</v>
      </c>
      <c r="F335" s="16" t="s">
        <v>3</v>
      </c>
      <c r="G335" s="16" t="s">
        <v>3</v>
      </c>
      <c r="H335" s="16" t="s">
        <v>3</v>
      </c>
      <c r="I335" s="16" t="s">
        <v>3</v>
      </c>
      <c r="J335" s="16"/>
      <c r="K335" s="16" t="s">
        <v>3</v>
      </c>
      <c r="L335" s="16"/>
      <c r="M335" s="16" t="s">
        <v>3</v>
      </c>
    </row>
    <row r="336" spans="1:13" ht="13.5">
      <c r="A336" s="14" t="s">
        <v>274</v>
      </c>
      <c r="B336" s="15"/>
      <c r="C336" s="14" t="s">
        <v>8</v>
      </c>
      <c r="D336" s="17"/>
      <c r="E336" s="18">
        <v>20153.54</v>
      </c>
      <c r="F336" s="17"/>
      <c r="G336" s="18">
        <v>31200</v>
      </c>
      <c r="H336" s="18"/>
      <c r="I336" s="18">
        <v>26000</v>
      </c>
      <c r="J336" s="18"/>
      <c r="K336" s="18">
        <v>26000</v>
      </c>
      <c r="L336" s="18">
        <f>+K336-G336</f>
        <v>-5200</v>
      </c>
      <c r="M336" s="32">
        <f>SUM((K336/G336)-1)</f>
        <v>-0.16666666666666663</v>
      </c>
    </row>
    <row r="337" spans="1:13" ht="13.5">
      <c r="A337" s="53" t="s">
        <v>9</v>
      </c>
      <c r="B337" s="53" t="s">
        <v>9</v>
      </c>
      <c r="C337" s="53" t="s">
        <v>9</v>
      </c>
      <c r="D337" s="16" t="s">
        <v>9</v>
      </c>
      <c r="E337" s="16" t="s">
        <v>9</v>
      </c>
      <c r="F337" s="16" t="s">
        <v>9</v>
      </c>
      <c r="G337" s="16"/>
      <c r="H337" s="16" t="s">
        <v>9</v>
      </c>
      <c r="I337" s="16" t="s">
        <v>9</v>
      </c>
      <c r="J337" s="16"/>
      <c r="K337" s="16" t="s">
        <v>9</v>
      </c>
      <c r="L337" s="16"/>
      <c r="M337" s="16" t="s">
        <v>9</v>
      </c>
    </row>
    <row r="338" spans="1:13" ht="13.5">
      <c r="A338" s="14" t="s">
        <v>10</v>
      </c>
      <c r="B338" s="15"/>
      <c r="C338" s="15"/>
      <c r="D338" s="12"/>
      <c r="E338" s="18">
        <f>SUM(E336)</f>
        <v>20153.54</v>
      </c>
      <c r="F338" s="12"/>
      <c r="G338" s="18">
        <f>SUM(G336)</f>
        <v>31200</v>
      </c>
      <c r="H338" s="18"/>
      <c r="I338" s="18">
        <f>SUM(I336)</f>
        <v>26000</v>
      </c>
      <c r="J338" s="18"/>
      <c r="K338" s="18">
        <f>SUM(K336)</f>
        <v>26000</v>
      </c>
      <c r="L338" s="18">
        <f>+K338-G338</f>
        <v>-5200</v>
      </c>
      <c r="M338" s="32">
        <f>SUM((K338/G338)-1)</f>
        <v>-0.16666666666666663</v>
      </c>
    </row>
    <row r="339" spans="1:13" ht="13.5">
      <c r="A339" s="15"/>
      <c r="B339" s="15"/>
      <c r="C339" s="15"/>
      <c r="D339" s="12"/>
      <c r="E339" s="12"/>
      <c r="F339" s="12"/>
      <c r="G339" s="12"/>
      <c r="H339" s="12"/>
      <c r="I339" s="12"/>
      <c r="J339" s="12"/>
      <c r="K339" s="12"/>
      <c r="L339" s="12"/>
      <c r="M339" s="1"/>
    </row>
    <row r="340" spans="1:13" ht="13.5">
      <c r="A340" s="14" t="s">
        <v>275</v>
      </c>
      <c r="B340" s="15"/>
      <c r="C340" s="14" t="s">
        <v>37</v>
      </c>
      <c r="D340" s="17"/>
      <c r="E340" s="18">
        <v>16644.52</v>
      </c>
      <c r="F340" s="18"/>
      <c r="G340" s="18">
        <v>20000</v>
      </c>
      <c r="H340" s="18"/>
      <c r="I340" s="18">
        <v>18000</v>
      </c>
      <c r="J340" s="18"/>
      <c r="K340" s="18">
        <v>18000</v>
      </c>
      <c r="L340" s="18">
        <f>+K340-G340</f>
        <v>-2000</v>
      </c>
      <c r="M340" s="32">
        <f>SUM((K340/G340)-1)</f>
        <v>-0.09999999999999998</v>
      </c>
    </row>
    <row r="341" spans="1:13" ht="13.5">
      <c r="A341" s="14" t="s">
        <v>276</v>
      </c>
      <c r="B341" s="15"/>
      <c r="C341" s="14" t="s">
        <v>33</v>
      </c>
      <c r="D341" s="17"/>
      <c r="E341" s="18">
        <v>6737.56</v>
      </c>
      <c r="F341" s="18"/>
      <c r="G341" s="18">
        <v>5700</v>
      </c>
      <c r="H341" s="18"/>
      <c r="I341" s="18">
        <v>6700</v>
      </c>
      <c r="J341" s="18"/>
      <c r="K341" s="18">
        <v>6700</v>
      </c>
      <c r="L341" s="18">
        <f>+K341-G341</f>
        <v>1000</v>
      </c>
      <c r="M341" s="32">
        <f>SUM((K341/G341)-1)</f>
        <v>0.17543859649122817</v>
      </c>
    </row>
    <row r="342" spans="1:13" ht="13.5">
      <c r="A342" s="14" t="s">
        <v>277</v>
      </c>
      <c r="B342" s="15"/>
      <c r="C342" s="14" t="s">
        <v>38</v>
      </c>
      <c r="D342" s="17"/>
      <c r="E342" s="18">
        <v>7091.33</v>
      </c>
      <c r="F342" s="18"/>
      <c r="G342" s="18">
        <v>9400</v>
      </c>
      <c r="H342" s="18"/>
      <c r="I342" s="18">
        <v>9785</v>
      </c>
      <c r="J342" s="18"/>
      <c r="K342" s="18">
        <v>9785</v>
      </c>
      <c r="L342" s="18">
        <f>+K342-G342</f>
        <v>385</v>
      </c>
      <c r="M342" s="32">
        <f>SUM((K342/G342)-1)</f>
        <v>0.040957446808510545</v>
      </c>
    </row>
    <row r="343" spans="1:13" ht="13.5">
      <c r="A343" s="53" t="s">
        <v>9</v>
      </c>
      <c r="B343" s="53" t="s">
        <v>9</v>
      </c>
      <c r="C343" s="53" t="s">
        <v>9</v>
      </c>
      <c r="D343" s="16" t="s">
        <v>9</v>
      </c>
      <c r="E343" s="16" t="s">
        <v>9</v>
      </c>
      <c r="F343" s="16" t="s">
        <v>9</v>
      </c>
      <c r="G343" s="16"/>
      <c r="H343" s="16" t="s">
        <v>9</v>
      </c>
      <c r="I343" s="16" t="s">
        <v>9</v>
      </c>
      <c r="J343" s="16"/>
      <c r="K343" s="16"/>
      <c r="L343" s="16"/>
      <c r="M343" s="16" t="s">
        <v>9</v>
      </c>
    </row>
    <row r="344" spans="1:13" ht="13.5">
      <c r="A344" s="14" t="s">
        <v>16</v>
      </c>
      <c r="B344" s="15"/>
      <c r="C344" s="15"/>
      <c r="D344" s="12"/>
      <c r="E344" s="18">
        <f>SUM(E340:E342)</f>
        <v>30473.410000000003</v>
      </c>
      <c r="F344" s="12"/>
      <c r="G344" s="18">
        <f>SUM(G340:G342)</f>
        <v>35100</v>
      </c>
      <c r="H344" s="18"/>
      <c r="I344" s="18">
        <f>SUM(I340:I342)</f>
        <v>34485</v>
      </c>
      <c r="J344" s="18"/>
      <c r="K344" s="18">
        <f>SUM(K340:K342)</f>
        <v>34485</v>
      </c>
      <c r="L344" s="18">
        <f>+K344-G344</f>
        <v>-615</v>
      </c>
      <c r="M344" s="32">
        <f>SUM((K344/G344)-1)</f>
        <v>-0.01752136752136757</v>
      </c>
    </row>
    <row r="345" spans="1:13" ht="13.5">
      <c r="A345" s="15"/>
      <c r="B345" s="15"/>
      <c r="C345" s="15"/>
      <c r="D345" s="12"/>
      <c r="E345" s="12"/>
      <c r="F345" s="12"/>
      <c r="G345" s="12"/>
      <c r="H345" s="12"/>
      <c r="I345" s="12"/>
      <c r="J345" s="12"/>
      <c r="K345" s="12"/>
      <c r="L345" s="12"/>
      <c r="M345" s="1"/>
    </row>
    <row r="346" spans="1:13" ht="13.5">
      <c r="A346" s="14" t="s">
        <v>278</v>
      </c>
      <c r="B346" s="15"/>
      <c r="C346" s="14" t="s">
        <v>39</v>
      </c>
      <c r="D346" s="17"/>
      <c r="E346" s="18">
        <v>9954.35</v>
      </c>
      <c r="F346" s="18"/>
      <c r="G346" s="18">
        <v>10000</v>
      </c>
      <c r="H346" s="18"/>
      <c r="I346" s="18">
        <v>11000</v>
      </c>
      <c r="J346" s="18"/>
      <c r="K346" s="18">
        <v>11000</v>
      </c>
      <c r="L346" s="18">
        <f>+K346-G346</f>
        <v>1000</v>
      </c>
      <c r="M346" s="32">
        <f>SUM((K346/G346)-1)</f>
        <v>0.10000000000000009</v>
      </c>
    </row>
    <row r="347" spans="1:13" ht="13.5">
      <c r="A347" s="14" t="s">
        <v>279</v>
      </c>
      <c r="B347" s="15"/>
      <c r="C347" s="14" t="s">
        <v>23</v>
      </c>
      <c r="D347" s="17"/>
      <c r="E347" s="18">
        <v>18901.51</v>
      </c>
      <c r="F347" s="18"/>
      <c r="G347" s="18">
        <v>15000</v>
      </c>
      <c r="H347" s="18"/>
      <c r="I347" s="18">
        <v>15000</v>
      </c>
      <c r="J347" s="18"/>
      <c r="K347" s="18">
        <v>15000</v>
      </c>
      <c r="L347" s="18">
        <f>+K347-G347</f>
        <v>0</v>
      </c>
      <c r="M347" s="32">
        <f>SUM((K347/G347)-1)</f>
        <v>0</v>
      </c>
    </row>
    <row r="348" spans="1:13" ht="13.5">
      <c r="A348" s="53" t="s">
        <v>9</v>
      </c>
      <c r="B348" s="53" t="s">
        <v>9</v>
      </c>
      <c r="C348" s="53" t="s">
        <v>9</v>
      </c>
      <c r="D348" s="16" t="s">
        <v>9</v>
      </c>
      <c r="E348" s="16"/>
      <c r="F348" s="16" t="s">
        <v>9</v>
      </c>
      <c r="G348" s="16"/>
      <c r="H348" s="16" t="s">
        <v>9</v>
      </c>
      <c r="I348" s="16" t="s">
        <v>9</v>
      </c>
      <c r="J348" s="16"/>
      <c r="K348" s="16" t="s">
        <v>9</v>
      </c>
      <c r="L348" s="16"/>
      <c r="M348" s="16" t="s">
        <v>9</v>
      </c>
    </row>
    <row r="349" spans="1:13" ht="13.5">
      <c r="A349" s="14" t="s">
        <v>18</v>
      </c>
      <c r="B349" s="15"/>
      <c r="C349" s="15"/>
      <c r="D349" s="12"/>
      <c r="E349" s="18">
        <f>SUM(E346:E347)</f>
        <v>28855.86</v>
      </c>
      <c r="F349" s="12"/>
      <c r="G349" s="18">
        <f>SUM(G346:G347)</f>
        <v>25000</v>
      </c>
      <c r="H349" s="18"/>
      <c r="I349" s="18">
        <f>SUM(I346:I347)</f>
        <v>26000</v>
      </c>
      <c r="J349" s="18"/>
      <c r="K349" s="18">
        <f>SUM(K346:K347)</f>
        <v>26000</v>
      </c>
      <c r="L349" s="18">
        <f>+K349-G349</f>
        <v>1000</v>
      </c>
      <c r="M349" s="32">
        <f>SUM((K349/G349)-1)</f>
        <v>0.040000000000000036</v>
      </c>
    </row>
    <row r="350" spans="1:13" ht="13.5">
      <c r="A350" s="15"/>
      <c r="B350" s="15"/>
      <c r="C350" s="15"/>
      <c r="D350" s="12"/>
      <c r="E350" s="12"/>
      <c r="F350" s="12"/>
      <c r="G350" s="12"/>
      <c r="H350" s="12"/>
      <c r="I350" s="12"/>
      <c r="J350" s="12"/>
      <c r="K350" s="12"/>
      <c r="L350" s="12"/>
      <c r="M350" s="1"/>
    </row>
    <row r="351" spans="1:13" ht="13.5">
      <c r="A351" s="14" t="s">
        <v>280</v>
      </c>
      <c r="B351" s="15"/>
      <c r="C351" s="14" t="s">
        <v>29</v>
      </c>
      <c r="D351" s="17"/>
      <c r="E351" s="18">
        <v>1719.97</v>
      </c>
      <c r="F351" s="18"/>
      <c r="G351" s="18">
        <v>3000</v>
      </c>
      <c r="H351" s="18"/>
      <c r="I351" s="18">
        <v>2000</v>
      </c>
      <c r="J351" s="18"/>
      <c r="K351" s="18">
        <v>2000</v>
      </c>
      <c r="L351" s="18">
        <f>+K351-G351</f>
        <v>-1000</v>
      </c>
      <c r="M351" s="32">
        <f>SUM((K351/G351)-1)</f>
        <v>-0.33333333333333337</v>
      </c>
    </row>
    <row r="352" spans="1:13" ht="13.5">
      <c r="A352" s="53" t="s">
        <v>9</v>
      </c>
      <c r="B352" s="53" t="s">
        <v>9</v>
      </c>
      <c r="C352" s="53" t="s">
        <v>9</v>
      </c>
      <c r="D352" s="16" t="s">
        <v>9</v>
      </c>
      <c r="E352" s="16"/>
      <c r="F352" s="16" t="s">
        <v>9</v>
      </c>
      <c r="G352" s="16" t="s">
        <v>9</v>
      </c>
      <c r="H352" s="16" t="s">
        <v>9</v>
      </c>
      <c r="I352" s="16" t="s">
        <v>9</v>
      </c>
      <c r="J352" s="16"/>
      <c r="K352" s="16"/>
      <c r="L352" s="16"/>
      <c r="M352" s="16" t="s">
        <v>9</v>
      </c>
    </row>
    <row r="353" spans="1:13" ht="13.5">
      <c r="A353" s="14" t="s">
        <v>30</v>
      </c>
      <c r="B353" s="15"/>
      <c r="C353" s="15"/>
      <c r="D353" s="12"/>
      <c r="E353" s="18">
        <f>SUM(E351)</f>
        <v>1719.97</v>
      </c>
      <c r="F353" s="12"/>
      <c r="G353" s="18">
        <f>SUM(G351)</f>
        <v>3000</v>
      </c>
      <c r="H353" s="18"/>
      <c r="I353" s="18">
        <f>SUM(I351)</f>
        <v>2000</v>
      </c>
      <c r="J353" s="18"/>
      <c r="K353" s="18">
        <f>SUM(K351)</f>
        <v>2000</v>
      </c>
      <c r="L353" s="18">
        <f>+K353-G353</f>
        <v>-1000</v>
      </c>
      <c r="M353" s="32">
        <f>SUM((K353/G353)-1)</f>
        <v>-0.33333333333333337</v>
      </c>
    </row>
    <row r="354" spans="1:13" ht="13.5">
      <c r="A354" s="15"/>
      <c r="B354" s="15"/>
      <c r="C354" s="15"/>
      <c r="D354" s="12"/>
      <c r="E354" s="12"/>
      <c r="F354" s="12"/>
      <c r="G354" s="12"/>
      <c r="H354" s="12"/>
      <c r="I354" s="12"/>
      <c r="J354" s="12"/>
      <c r="K354" s="12"/>
      <c r="L354" s="12"/>
      <c r="M354" s="1"/>
    </row>
    <row r="355" spans="1:13" ht="13.5">
      <c r="A355" s="14" t="s">
        <v>281</v>
      </c>
      <c r="B355" s="15"/>
      <c r="C355" s="14" t="s">
        <v>282</v>
      </c>
      <c r="D355" s="17"/>
      <c r="E355" s="18">
        <v>37894.11</v>
      </c>
      <c r="F355" s="18"/>
      <c r="G355" s="18">
        <v>25000</v>
      </c>
      <c r="H355" s="18"/>
      <c r="I355" s="18">
        <v>25000</v>
      </c>
      <c r="J355" s="18"/>
      <c r="K355" s="18">
        <v>25000</v>
      </c>
      <c r="L355" s="18">
        <f>+K355-G355</f>
        <v>0</v>
      </c>
      <c r="M355" s="32">
        <f>SUM((K355/G355)-1)</f>
        <v>0</v>
      </c>
    </row>
    <row r="356" spans="1:13" ht="13.5">
      <c r="A356" s="14" t="s">
        <v>283</v>
      </c>
      <c r="B356" s="15"/>
      <c r="C356" s="14" t="s">
        <v>180</v>
      </c>
      <c r="D356" s="17"/>
      <c r="E356" s="18">
        <v>241.5</v>
      </c>
      <c r="F356" s="18"/>
      <c r="G356" s="18">
        <v>1500</v>
      </c>
      <c r="H356" s="18"/>
      <c r="I356" s="18">
        <v>1500</v>
      </c>
      <c r="J356" s="18"/>
      <c r="K356" s="18">
        <v>1500</v>
      </c>
      <c r="L356" s="18">
        <f>+K356-G356</f>
        <v>0</v>
      </c>
      <c r="M356" s="32">
        <f>SUM((K356/G356)-1)</f>
        <v>0</v>
      </c>
    </row>
    <row r="357" spans="1:13" ht="13.5">
      <c r="A357" s="53" t="s">
        <v>9</v>
      </c>
      <c r="B357" s="53" t="s">
        <v>9</v>
      </c>
      <c r="C357" s="53" t="s">
        <v>9</v>
      </c>
      <c r="D357" s="16" t="s">
        <v>9</v>
      </c>
      <c r="E357" s="16" t="s">
        <v>9</v>
      </c>
      <c r="F357" s="16" t="s">
        <v>9</v>
      </c>
      <c r="G357" s="16" t="s">
        <v>9</v>
      </c>
      <c r="H357" s="16" t="s">
        <v>9</v>
      </c>
      <c r="I357" s="16" t="s">
        <v>9</v>
      </c>
      <c r="J357" s="16"/>
      <c r="K357" s="16" t="s">
        <v>9</v>
      </c>
      <c r="L357" s="16"/>
      <c r="M357" s="16" t="s">
        <v>9</v>
      </c>
    </row>
    <row r="358" spans="1:13" ht="13.5">
      <c r="A358" s="14" t="s">
        <v>40</v>
      </c>
      <c r="B358" s="15"/>
      <c r="C358" s="15"/>
      <c r="D358" s="12"/>
      <c r="E358" s="18">
        <f>SUM(E355+E356)</f>
        <v>38135.61</v>
      </c>
      <c r="F358" s="12"/>
      <c r="G358" s="18">
        <f>SUM(G355+G356)</f>
        <v>26500</v>
      </c>
      <c r="H358" s="18"/>
      <c r="I358" s="18">
        <f>SUM(I355+I356)</f>
        <v>26500</v>
      </c>
      <c r="J358" s="18"/>
      <c r="K358" s="18">
        <f>SUM(K355+K356)</f>
        <v>26500</v>
      </c>
      <c r="L358" s="18">
        <f>+K358-G358</f>
        <v>0</v>
      </c>
      <c r="M358" s="32">
        <f>SUM((K358/G358)-1)</f>
        <v>0</v>
      </c>
    </row>
    <row r="359" spans="1:13" ht="13.5">
      <c r="A359" s="14"/>
      <c r="B359" s="15"/>
      <c r="C359" s="15"/>
      <c r="D359" s="12"/>
      <c r="E359" s="12"/>
      <c r="F359" s="12"/>
      <c r="G359" s="18"/>
      <c r="H359" s="18"/>
      <c r="I359" s="18"/>
      <c r="J359" s="18"/>
      <c r="K359" s="18"/>
      <c r="L359" s="18"/>
      <c r="M359" s="32"/>
    </row>
    <row r="360" spans="1:13" ht="13.5">
      <c r="A360" s="14"/>
      <c r="B360" s="15"/>
      <c r="C360" s="15"/>
      <c r="D360" s="12"/>
      <c r="E360" s="12"/>
      <c r="F360" s="12"/>
      <c r="G360" s="18"/>
      <c r="H360" s="18"/>
      <c r="I360" s="18"/>
      <c r="J360" s="18"/>
      <c r="K360" s="18"/>
      <c r="L360" s="18"/>
      <c r="M360" s="32"/>
    </row>
    <row r="361" spans="1:13" ht="13.5">
      <c r="A361" s="14" t="s">
        <v>41</v>
      </c>
      <c r="B361" s="15"/>
      <c r="C361" s="15"/>
      <c r="D361" s="12"/>
      <c r="E361" s="18">
        <f>SUM(E338+E344+E349+E353+E358)</f>
        <v>119338.39</v>
      </c>
      <c r="F361" s="12"/>
      <c r="G361" s="18">
        <f>SUM(G338+G344+G349+G353+G358)</f>
        <v>120800</v>
      </c>
      <c r="H361" s="18"/>
      <c r="I361" s="18">
        <f>SUM(I338+I344+I349+I353+I358)</f>
        <v>114985</v>
      </c>
      <c r="J361" s="18"/>
      <c r="K361" s="18">
        <f>SUM(K338+K344+K349+K353+K358)</f>
        <v>114985</v>
      </c>
      <c r="L361" s="18">
        <f>SUM(L338+L344+L349+L353+L358)</f>
        <v>-5815</v>
      </c>
      <c r="M361" s="32">
        <f>SUM((K361/G361)-1)</f>
        <v>-0.04813741721854303</v>
      </c>
    </row>
    <row r="362" spans="1:13" ht="13.5">
      <c r="A362" s="12"/>
      <c r="B362" s="12"/>
      <c r="C362" s="12"/>
      <c r="D362" s="12"/>
      <c r="E362" s="16" t="s">
        <v>3</v>
      </c>
      <c r="F362" s="16" t="s">
        <v>3</v>
      </c>
      <c r="G362" s="16" t="s">
        <v>3</v>
      </c>
      <c r="H362" s="16" t="s">
        <v>3</v>
      </c>
      <c r="I362" s="16" t="s">
        <v>3</v>
      </c>
      <c r="J362" s="16"/>
      <c r="K362" s="16" t="s">
        <v>3</v>
      </c>
      <c r="L362" s="16"/>
      <c r="M362" s="16" t="s">
        <v>3</v>
      </c>
    </row>
    <row r="363" spans="1:13" ht="13.5">
      <c r="A363" s="12"/>
      <c r="B363" s="12"/>
      <c r="C363" s="12"/>
      <c r="D363" s="12"/>
      <c r="E363" s="12"/>
      <c r="F363" s="12"/>
      <c r="G363" s="16"/>
      <c r="H363" s="12"/>
      <c r="I363" s="16"/>
      <c r="J363" s="12"/>
      <c r="K363" s="16"/>
      <c r="L363" s="16"/>
      <c r="M363" s="16"/>
    </row>
    <row r="364" spans="1:13" ht="13.5">
      <c r="A364" s="54"/>
      <c r="B364" s="12"/>
      <c r="C364" s="12"/>
      <c r="D364" s="12"/>
      <c r="E364" s="12"/>
      <c r="F364" s="12"/>
      <c r="G364" s="16"/>
      <c r="H364" s="12"/>
      <c r="I364" s="16"/>
      <c r="J364" s="12"/>
      <c r="K364" s="16"/>
      <c r="L364" s="16"/>
      <c r="M364" s="16"/>
    </row>
    <row r="365" spans="1:18" ht="13.5">
      <c r="A365" s="15"/>
      <c r="B365" s="12"/>
      <c r="C365" s="12"/>
      <c r="D365" s="12"/>
      <c r="E365" s="12"/>
      <c r="F365" s="12"/>
      <c r="G365" s="16"/>
      <c r="H365" s="16"/>
      <c r="I365" s="16"/>
      <c r="J365" s="16"/>
      <c r="K365" s="16"/>
      <c r="L365" s="12"/>
      <c r="M365" s="54"/>
      <c r="N365" s="46"/>
      <c r="O365" s="46"/>
      <c r="P365" s="50"/>
      <c r="Q365" s="48"/>
      <c r="R365" s="48"/>
    </row>
    <row r="366" spans="1:18" ht="13.5">
      <c r="A366" s="15"/>
      <c r="B366" s="12"/>
      <c r="C366" s="12"/>
      <c r="D366" s="12"/>
      <c r="E366" s="12"/>
      <c r="F366" s="12"/>
      <c r="G366" s="16"/>
      <c r="H366" s="16"/>
      <c r="I366" s="16"/>
      <c r="J366" s="16"/>
      <c r="K366" s="16"/>
      <c r="L366" s="12"/>
      <c r="M366" s="54"/>
      <c r="N366" s="46"/>
      <c r="O366" s="46"/>
      <c r="P366" s="50"/>
      <c r="Q366" s="48"/>
      <c r="R366" s="48"/>
    </row>
    <row r="367" spans="1:18" ht="13.5">
      <c r="A367" s="15" t="s">
        <v>651</v>
      </c>
      <c r="B367" s="12"/>
      <c r="C367" s="12"/>
      <c r="D367" s="12"/>
      <c r="E367" s="12"/>
      <c r="F367" s="12"/>
      <c r="G367" s="16"/>
      <c r="H367" s="16"/>
      <c r="I367" s="16"/>
      <c r="J367" s="16"/>
      <c r="K367" s="16"/>
      <c r="L367" s="12"/>
      <c r="M367" s="54"/>
      <c r="N367" s="46"/>
      <c r="O367" s="46"/>
      <c r="P367" s="50"/>
      <c r="Q367" s="48"/>
      <c r="R367" s="48"/>
    </row>
    <row r="368" spans="1:18" ht="13.5">
      <c r="A368" s="15" t="s">
        <v>526</v>
      </c>
      <c r="B368" s="12"/>
      <c r="C368" s="12"/>
      <c r="D368" s="12"/>
      <c r="E368" s="12"/>
      <c r="F368" s="12"/>
      <c r="G368" s="16"/>
      <c r="H368" s="16"/>
      <c r="I368" s="16"/>
      <c r="J368" s="16"/>
      <c r="K368" s="16"/>
      <c r="L368" s="12"/>
      <c r="M368" s="54"/>
      <c r="N368" s="46"/>
      <c r="O368" s="46"/>
      <c r="P368" s="50"/>
      <c r="Q368" s="48"/>
      <c r="R368" s="48"/>
    </row>
    <row r="369" spans="1:18" ht="13.5">
      <c r="A369" s="15" t="s">
        <v>560</v>
      </c>
      <c r="B369" s="12"/>
      <c r="C369" s="12"/>
      <c r="D369" s="12"/>
      <c r="E369" s="12"/>
      <c r="F369" s="12"/>
      <c r="G369" s="16"/>
      <c r="H369" s="16"/>
      <c r="I369" s="16"/>
      <c r="J369" s="16"/>
      <c r="K369" s="16"/>
      <c r="L369" s="12"/>
      <c r="M369" s="54"/>
      <c r="N369" s="46"/>
      <c r="O369" s="46"/>
      <c r="P369" s="50"/>
      <c r="Q369" s="48"/>
      <c r="R369" s="48"/>
    </row>
    <row r="370" spans="1:18" ht="13.5">
      <c r="A370" s="15" t="s">
        <v>308</v>
      </c>
      <c r="B370" s="12"/>
      <c r="C370" s="12"/>
      <c r="D370" s="12"/>
      <c r="E370" s="12"/>
      <c r="F370" s="12"/>
      <c r="G370" s="16"/>
      <c r="H370" s="16"/>
      <c r="I370" s="16"/>
      <c r="J370" s="16"/>
      <c r="K370" s="16"/>
      <c r="L370" s="12"/>
      <c r="M370" s="54"/>
      <c r="N370" s="46"/>
      <c r="O370" s="46"/>
      <c r="P370" s="50"/>
      <c r="Q370" s="48"/>
      <c r="R370" s="48"/>
    </row>
    <row r="371" spans="1:18" ht="13.5">
      <c r="A371" s="15" t="s">
        <v>561</v>
      </c>
      <c r="B371" s="12"/>
      <c r="C371" s="12"/>
      <c r="D371" s="12"/>
      <c r="E371" s="12"/>
      <c r="F371" s="12"/>
      <c r="G371" s="18"/>
      <c r="H371" s="16"/>
      <c r="I371" s="16"/>
      <c r="J371" s="16"/>
      <c r="K371" s="16"/>
      <c r="L371" s="12"/>
      <c r="M371" s="54"/>
      <c r="N371" s="46"/>
      <c r="O371" s="46"/>
      <c r="P371" s="50"/>
      <c r="Q371" s="48"/>
      <c r="R371" s="48"/>
    </row>
    <row r="372" spans="1:18" ht="13.5">
      <c r="A372" s="15" t="s">
        <v>599</v>
      </c>
      <c r="B372" s="12"/>
      <c r="C372" s="12"/>
      <c r="D372" s="12"/>
      <c r="E372" s="12"/>
      <c r="F372" s="12"/>
      <c r="G372" s="18"/>
      <c r="H372" s="16"/>
      <c r="I372" s="16"/>
      <c r="J372" s="16"/>
      <c r="K372" s="16"/>
      <c r="L372" s="12"/>
      <c r="M372" s="54"/>
      <c r="N372" s="46"/>
      <c r="O372" s="46"/>
      <c r="P372" s="50"/>
      <c r="Q372" s="48"/>
      <c r="R372" s="48"/>
    </row>
    <row r="373" spans="1:13" ht="16.5">
      <c r="A373" s="36"/>
      <c r="B373" s="12"/>
      <c r="C373" s="42"/>
      <c r="D373" s="12"/>
      <c r="E373" s="12"/>
      <c r="F373" s="12"/>
      <c r="G373" s="16"/>
      <c r="H373" s="12"/>
      <c r="I373" s="12"/>
      <c r="J373" s="12"/>
      <c r="K373" s="16"/>
      <c r="L373" s="16"/>
      <c r="M373" s="16"/>
    </row>
    <row r="374" spans="1:13" ht="16.5">
      <c r="A374" s="36"/>
      <c r="B374" s="12"/>
      <c r="C374" s="42"/>
      <c r="D374" s="12"/>
      <c r="E374" s="12"/>
      <c r="F374" s="12"/>
      <c r="G374" s="16"/>
      <c r="H374" s="12"/>
      <c r="I374" s="12"/>
      <c r="J374" s="12"/>
      <c r="K374" s="16"/>
      <c r="L374" s="16"/>
      <c r="M374" s="16"/>
    </row>
    <row r="375" spans="1:13" ht="13.5">
      <c r="A375" s="12"/>
      <c r="B375" s="12"/>
      <c r="C375" s="12"/>
      <c r="D375" s="12"/>
      <c r="E375" s="12"/>
      <c r="F375" s="12"/>
      <c r="G375" s="16"/>
      <c r="H375" s="12"/>
      <c r="I375" s="12"/>
      <c r="J375" s="12"/>
      <c r="K375" s="16"/>
      <c r="L375" s="16"/>
      <c r="M375" s="16"/>
    </row>
    <row r="376" spans="1:13" ht="13.5">
      <c r="A376" s="12"/>
      <c r="B376" s="12"/>
      <c r="C376" s="12"/>
      <c r="D376" s="12"/>
      <c r="E376" s="12"/>
      <c r="F376" s="12"/>
      <c r="G376" s="16"/>
      <c r="H376" s="12"/>
      <c r="I376" s="12"/>
      <c r="J376" s="12"/>
      <c r="K376" s="16"/>
      <c r="L376" s="16"/>
      <c r="M376" s="16"/>
    </row>
    <row r="377" spans="1:13" ht="18.75">
      <c r="A377" s="87" t="s">
        <v>115</v>
      </c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41"/>
      <c r="M377"/>
    </row>
    <row r="378" spans="1:13" ht="15.75">
      <c r="A378" s="86" t="s">
        <v>619</v>
      </c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34"/>
      <c r="M378"/>
    </row>
    <row r="379" spans="1:13" ht="15.75">
      <c r="A379" s="86" t="s">
        <v>128</v>
      </c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34"/>
      <c r="M379"/>
    </row>
    <row r="380" spans="1:13" ht="12.75">
      <c r="A380" s="7"/>
      <c r="B380" s="7"/>
      <c r="C380" s="7"/>
      <c r="D380" s="7"/>
      <c r="E380" s="7"/>
      <c r="F380" s="7"/>
      <c r="G380" s="7"/>
      <c r="H380" s="1"/>
      <c r="I380" s="1"/>
      <c r="J380" s="1"/>
      <c r="K380" s="1"/>
      <c r="L380" s="1"/>
      <c r="M380" s="1"/>
    </row>
    <row r="381" spans="1:13" ht="12.75">
      <c r="A381" s="7"/>
      <c r="B381" s="7"/>
      <c r="C381" s="7"/>
      <c r="D381" s="7"/>
      <c r="E381" s="7"/>
      <c r="F381" s="7"/>
      <c r="G381" s="7"/>
      <c r="H381" s="1"/>
      <c r="I381" s="1"/>
      <c r="J381" s="1"/>
      <c r="K381" s="1"/>
      <c r="L381" s="1"/>
      <c r="M381" s="1"/>
    </row>
    <row r="382" spans="1:13" ht="12.75">
      <c r="A382" s="7"/>
      <c r="B382" s="7"/>
      <c r="C382" s="7"/>
      <c r="D382" s="7"/>
      <c r="E382" s="7"/>
      <c r="F382" s="7"/>
      <c r="G382" s="7"/>
      <c r="H382" s="1"/>
      <c r="I382" s="1"/>
      <c r="J382" s="1"/>
      <c r="K382" s="1"/>
      <c r="L382" s="1"/>
      <c r="M382" s="1"/>
    </row>
    <row r="383" spans="1:13" ht="13.5">
      <c r="A383" s="12"/>
      <c r="B383" s="12"/>
      <c r="C383" s="12"/>
      <c r="D383" s="12"/>
      <c r="E383" s="33"/>
      <c r="F383" s="33"/>
      <c r="G383" s="33"/>
      <c r="H383" s="13"/>
      <c r="I383" s="66" t="s">
        <v>620</v>
      </c>
      <c r="J383" s="13"/>
      <c r="K383" s="83" t="s">
        <v>620</v>
      </c>
      <c r="L383" s="13" t="s">
        <v>489</v>
      </c>
      <c r="M383" s="64" t="s">
        <v>164</v>
      </c>
    </row>
    <row r="384" spans="1:13" ht="13.5">
      <c r="A384" s="13" t="s">
        <v>0</v>
      </c>
      <c r="B384" s="15"/>
      <c r="C384" s="15"/>
      <c r="D384" s="15"/>
      <c r="E384" s="13" t="s">
        <v>564</v>
      </c>
      <c r="F384" s="15"/>
      <c r="G384" s="13" t="s">
        <v>579</v>
      </c>
      <c r="H384" s="13"/>
      <c r="I384" s="66" t="s">
        <v>500</v>
      </c>
      <c r="J384" s="13"/>
      <c r="K384" s="83" t="s">
        <v>501</v>
      </c>
      <c r="L384" s="13" t="s">
        <v>490</v>
      </c>
      <c r="M384" s="64" t="s">
        <v>166</v>
      </c>
    </row>
    <row r="385" spans="1:13" ht="13.5">
      <c r="A385" s="13" t="s">
        <v>207</v>
      </c>
      <c r="B385" s="15"/>
      <c r="C385" s="13" t="s">
        <v>1</v>
      </c>
      <c r="D385" s="13"/>
      <c r="E385" s="13" t="s">
        <v>2</v>
      </c>
      <c r="F385" s="13"/>
      <c r="G385" s="13" t="s">
        <v>492</v>
      </c>
      <c r="H385" s="13"/>
      <c r="I385" s="66" t="s">
        <v>122</v>
      </c>
      <c r="J385" s="13"/>
      <c r="K385" s="83" t="s">
        <v>617</v>
      </c>
      <c r="L385" s="13" t="s">
        <v>491</v>
      </c>
      <c r="M385" s="64" t="s">
        <v>165</v>
      </c>
    </row>
    <row r="386" spans="1:13" ht="13.5">
      <c r="A386" s="53" t="s">
        <v>3</v>
      </c>
      <c r="B386" s="53" t="s">
        <v>3</v>
      </c>
      <c r="C386" s="53" t="s">
        <v>3</v>
      </c>
      <c r="D386" s="16" t="s">
        <v>3</v>
      </c>
      <c r="E386" s="16" t="s">
        <v>3</v>
      </c>
      <c r="F386" s="16" t="s">
        <v>3</v>
      </c>
      <c r="G386" s="16" t="s">
        <v>3</v>
      </c>
      <c r="H386" s="16" t="s">
        <v>3</v>
      </c>
      <c r="I386" s="16" t="s">
        <v>3</v>
      </c>
      <c r="J386" s="16"/>
      <c r="K386" s="16" t="s">
        <v>3</v>
      </c>
      <c r="L386" s="16"/>
      <c r="M386" s="16" t="s">
        <v>3</v>
      </c>
    </row>
    <row r="387" spans="1:13" ht="13.5">
      <c r="A387" s="14" t="s">
        <v>309</v>
      </c>
      <c r="B387" s="15"/>
      <c r="C387" s="14" t="s">
        <v>15</v>
      </c>
      <c r="D387" s="17"/>
      <c r="E387" s="18">
        <v>41909.37</v>
      </c>
      <c r="F387" s="17"/>
      <c r="G387" s="18">
        <v>45083</v>
      </c>
      <c r="H387" s="18"/>
      <c r="I387" s="18">
        <v>56953</v>
      </c>
      <c r="J387" s="18"/>
      <c r="K387" s="18">
        <v>56953</v>
      </c>
      <c r="L387" s="18">
        <f>+K387-G387</f>
        <v>11870</v>
      </c>
      <c r="M387" s="32">
        <f>SUM((K387/G387)-1)</f>
        <v>0.263292150034381</v>
      </c>
    </row>
    <row r="388" spans="1:13" ht="13.5">
      <c r="A388" s="14" t="s">
        <v>310</v>
      </c>
      <c r="B388" s="15"/>
      <c r="C388" s="14" t="s">
        <v>38</v>
      </c>
      <c r="D388" s="17"/>
      <c r="E388" s="18">
        <v>2969</v>
      </c>
      <c r="F388" s="17"/>
      <c r="G388" s="18">
        <v>3150</v>
      </c>
      <c r="H388" s="12"/>
      <c r="I388" s="18">
        <v>3715</v>
      </c>
      <c r="J388" s="18"/>
      <c r="K388" s="18">
        <v>3715</v>
      </c>
      <c r="L388" s="18">
        <f>+K388-G388</f>
        <v>565</v>
      </c>
      <c r="M388" s="32">
        <f>SUM((K388/G388)-1)</f>
        <v>0.1793650793650794</v>
      </c>
    </row>
    <row r="389" spans="1:13" ht="13.5">
      <c r="A389" s="14" t="s">
        <v>311</v>
      </c>
      <c r="B389" s="15"/>
      <c r="C389" s="14" t="s">
        <v>42</v>
      </c>
      <c r="D389" s="17"/>
      <c r="E389" s="18">
        <v>4606.7</v>
      </c>
      <c r="F389" s="17"/>
      <c r="G389" s="18">
        <v>6000</v>
      </c>
      <c r="H389" s="12"/>
      <c r="I389" s="18">
        <v>6000</v>
      </c>
      <c r="J389" s="18"/>
      <c r="K389" s="18">
        <v>6000</v>
      </c>
      <c r="L389" s="18">
        <f>+K389-G389</f>
        <v>0</v>
      </c>
      <c r="M389" s="32">
        <f>SUM((K389/G389)-1)</f>
        <v>0</v>
      </c>
    </row>
    <row r="390" spans="1:13" ht="13.5">
      <c r="A390" s="14" t="s">
        <v>312</v>
      </c>
      <c r="B390" s="15"/>
      <c r="C390" s="14" t="s">
        <v>43</v>
      </c>
      <c r="D390" s="17"/>
      <c r="E390" s="18">
        <v>21065.02</v>
      </c>
      <c r="F390" s="17"/>
      <c r="G390" s="18">
        <v>22671</v>
      </c>
      <c r="H390" s="12"/>
      <c r="I390" s="18">
        <v>23836</v>
      </c>
      <c r="J390" s="18"/>
      <c r="K390" s="18">
        <v>23836</v>
      </c>
      <c r="L390" s="18">
        <f>+K390-G390</f>
        <v>1165</v>
      </c>
      <c r="M390" s="32">
        <f>SUM((K390/G390)-1)</f>
        <v>0.05138723479334839</v>
      </c>
    </row>
    <row r="391" spans="1:13" ht="13.5">
      <c r="A391" s="53" t="s">
        <v>9</v>
      </c>
      <c r="B391" s="53" t="s">
        <v>9</v>
      </c>
      <c r="C391" s="53" t="s">
        <v>9</v>
      </c>
      <c r="D391" s="16" t="s">
        <v>9</v>
      </c>
      <c r="E391" s="16"/>
      <c r="F391" s="16" t="s">
        <v>9</v>
      </c>
      <c r="G391" s="16" t="s">
        <v>9</v>
      </c>
      <c r="H391" s="16" t="s">
        <v>9</v>
      </c>
      <c r="I391" s="16" t="s">
        <v>9</v>
      </c>
      <c r="J391" s="16"/>
      <c r="K391" s="16" t="s">
        <v>9</v>
      </c>
      <c r="L391" s="16"/>
      <c r="M391" s="16" t="s">
        <v>9</v>
      </c>
    </row>
    <row r="392" spans="1:13" ht="13.5">
      <c r="A392" s="14" t="s">
        <v>16</v>
      </c>
      <c r="B392" s="15"/>
      <c r="C392" s="15"/>
      <c r="D392" s="12"/>
      <c r="E392" s="18">
        <f>SUM(E387:E390)</f>
        <v>70550.09</v>
      </c>
      <c r="F392" s="12"/>
      <c r="G392" s="18">
        <f>SUM(G387:G390)</f>
        <v>76904</v>
      </c>
      <c r="H392" s="18"/>
      <c r="I392" s="18">
        <f>SUM(I387:I390)</f>
        <v>90504</v>
      </c>
      <c r="J392" s="18"/>
      <c r="K392" s="18">
        <f>SUM(K387:K390)</f>
        <v>90504</v>
      </c>
      <c r="L392" s="18">
        <f>+K392-G392</f>
        <v>13600</v>
      </c>
      <c r="M392" s="32">
        <f>SUM((K392/G392)-1)</f>
        <v>0.17684385727660468</v>
      </c>
    </row>
    <row r="393" spans="1:13" ht="13.5">
      <c r="A393" s="15"/>
      <c r="B393" s="15"/>
      <c r="C393" s="15"/>
      <c r="D393" s="12"/>
      <c r="E393" s="12"/>
      <c r="F393" s="12"/>
      <c r="G393" s="12"/>
      <c r="H393" s="12"/>
      <c r="I393" s="12"/>
      <c r="J393" s="12"/>
      <c r="K393" s="12"/>
      <c r="L393" s="12"/>
      <c r="M393" s="1"/>
    </row>
    <row r="394" spans="1:13" ht="13.5">
      <c r="A394" s="14" t="s">
        <v>313</v>
      </c>
      <c r="B394" s="15"/>
      <c r="C394" s="14" t="s">
        <v>23</v>
      </c>
      <c r="D394" s="17"/>
      <c r="E394" s="18">
        <v>740.55</v>
      </c>
      <c r="F394" s="17"/>
      <c r="G394" s="18">
        <v>3000</v>
      </c>
      <c r="H394" s="18"/>
      <c r="I394" s="18">
        <v>2000</v>
      </c>
      <c r="J394" s="18"/>
      <c r="K394" s="18">
        <v>2000</v>
      </c>
      <c r="L394" s="18">
        <f>+K394-G394</f>
        <v>-1000</v>
      </c>
      <c r="M394" s="32">
        <f>SUM((K394/G394)-1)</f>
        <v>-0.33333333333333337</v>
      </c>
    </row>
    <row r="395" spans="1:13" ht="13.5">
      <c r="A395" s="53" t="s">
        <v>9</v>
      </c>
      <c r="B395" s="53" t="s">
        <v>9</v>
      </c>
      <c r="C395" s="53" t="s">
        <v>9</v>
      </c>
      <c r="D395" s="16" t="s">
        <v>9</v>
      </c>
      <c r="E395" s="16" t="s">
        <v>9</v>
      </c>
      <c r="F395" s="16" t="s">
        <v>9</v>
      </c>
      <c r="G395" s="16" t="s">
        <v>9</v>
      </c>
      <c r="H395" s="16" t="s">
        <v>9</v>
      </c>
      <c r="I395" s="16" t="s">
        <v>9</v>
      </c>
      <c r="J395" s="16"/>
      <c r="K395" s="16" t="s">
        <v>9</v>
      </c>
      <c r="L395" s="16"/>
      <c r="M395" s="16" t="s">
        <v>9</v>
      </c>
    </row>
    <row r="396" spans="1:13" ht="13.5">
      <c r="A396" s="14" t="s">
        <v>18</v>
      </c>
      <c r="B396" s="15"/>
      <c r="C396" s="15"/>
      <c r="D396" s="12"/>
      <c r="E396" s="18">
        <f>SUM(E394)</f>
        <v>740.55</v>
      </c>
      <c r="F396" s="12"/>
      <c r="G396" s="18">
        <f>SUM(G394)</f>
        <v>3000</v>
      </c>
      <c r="H396" s="18"/>
      <c r="I396" s="18">
        <f>SUM(I394)</f>
        <v>2000</v>
      </c>
      <c r="J396" s="18"/>
      <c r="K396" s="18">
        <f>SUM(K394)</f>
        <v>2000</v>
      </c>
      <c r="L396" s="18">
        <f>+K396-G396</f>
        <v>-1000</v>
      </c>
      <c r="M396" s="32">
        <f>SUM((K396/G396)-1)</f>
        <v>-0.33333333333333337</v>
      </c>
    </row>
    <row r="397" spans="1:13" ht="13.5">
      <c r="A397" s="15"/>
      <c r="B397" s="15"/>
      <c r="C397" s="15"/>
      <c r="D397" s="12"/>
      <c r="E397" s="12"/>
      <c r="F397" s="12"/>
      <c r="G397" s="12"/>
      <c r="H397" s="12"/>
      <c r="I397" s="12"/>
      <c r="J397" s="12"/>
      <c r="K397" s="12"/>
      <c r="L397" s="12"/>
      <c r="M397" s="1"/>
    </row>
    <row r="398" spans="1:13" ht="13.5">
      <c r="A398" s="14" t="s">
        <v>314</v>
      </c>
      <c r="B398" s="15"/>
      <c r="C398" s="14" t="s">
        <v>29</v>
      </c>
      <c r="D398" s="17"/>
      <c r="E398" s="18">
        <v>8328.98</v>
      </c>
      <c r="F398" s="17"/>
      <c r="G398" s="18">
        <v>8000</v>
      </c>
      <c r="H398" s="18"/>
      <c r="I398" s="18">
        <v>6000</v>
      </c>
      <c r="J398" s="18"/>
      <c r="K398" s="18">
        <v>6000</v>
      </c>
      <c r="L398" s="18">
        <f>+K398-G398</f>
        <v>-2000</v>
      </c>
      <c r="M398" s="32">
        <f>SUM((K398/G398)-1)</f>
        <v>-0.25</v>
      </c>
    </row>
    <row r="399" spans="1:13" ht="13.5">
      <c r="A399" s="53" t="s">
        <v>9</v>
      </c>
      <c r="B399" s="53" t="s">
        <v>9</v>
      </c>
      <c r="C399" s="53" t="s">
        <v>9</v>
      </c>
      <c r="D399" s="16" t="s">
        <v>9</v>
      </c>
      <c r="E399" s="16" t="s">
        <v>9</v>
      </c>
      <c r="F399" s="16" t="s">
        <v>9</v>
      </c>
      <c r="G399" s="16" t="s">
        <v>9</v>
      </c>
      <c r="H399" s="16" t="s">
        <v>9</v>
      </c>
      <c r="I399" s="16" t="s">
        <v>9</v>
      </c>
      <c r="J399" s="16"/>
      <c r="K399" s="16" t="s">
        <v>9</v>
      </c>
      <c r="L399" s="16"/>
      <c r="M399" s="16" t="s">
        <v>9</v>
      </c>
    </row>
    <row r="400" spans="1:13" ht="13.5">
      <c r="A400" s="14" t="s">
        <v>30</v>
      </c>
      <c r="B400" s="15"/>
      <c r="C400" s="15"/>
      <c r="D400" s="12"/>
      <c r="E400" s="18">
        <f>SUM(E398)</f>
        <v>8328.98</v>
      </c>
      <c r="F400" s="12"/>
      <c r="G400" s="18">
        <f>SUM(G398)</f>
        <v>8000</v>
      </c>
      <c r="H400" s="18"/>
      <c r="I400" s="18">
        <f>SUM(I398)</f>
        <v>6000</v>
      </c>
      <c r="J400" s="18"/>
      <c r="K400" s="18">
        <f>SUM(K398)</f>
        <v>6000</v>
      </c>
      <c r="L400" s="18">
        <f>+K400-G400</f>
        <v>-2000</v>
      </c>
      <c r="M400" s="32">
        <f>SUM((K400/G400)-1)</f>
        <v>-0.25</v>
      </c>
    </row>
    <row r="401" spans="1:13" ht="13.5">
      <c r="A401" s="55"/>
      <c r="B401" s="15"/>
      <c r="C401" s="15"/>
      <c r="D401" s="12"/>
      <c r="E401" s="12"/>
      <c r="F401" s="12"/>
      <c r="G401" s="12"/>
      <c r="H401" s="12"/>
      <c r="I401" s="12"/>
      <c r="J401" s="12"/>
      <c r="K401" s="12"/>
      <c r="L401" s="12"/>
      <c r="M401" s="1"/>
    </row>
    <row r="402" spans="1:13" ht="13.5">
      <c r="A402" s="14" t="s">
        <v>315</v>
      </c>
      <c r="B402" s="15"/>
      <c r="C402" s="14" t="s">
        <v>316</v>
      </c>
      <c r="D402" s="17"/>
      <c r="E402" s="18">
        <v>1354.1</v>
      </c>
      <c r="F402" s="17"/>
      <c r="G402" s="18">
        <v>3000</v>
      </c>
      <c r="H402" s="18"/>
      <c r="I402" s="18">
        <v>2000</v>
      </c>
      <c r="J402" s="18"/>
      <c r="K402" s="18">
        <v>2000</v>
      </c>
      <c r="L402" s="18">
        <f>+K402-G402</f>
        <v>-1000</v>
      </c>
      <c r="M402" s="32">
        <f>SUM((K402/G402)-1)</f>
        <v>-0.33333333333333337</v>
      </c>
    </row>
    <row r="403" spans="1:13" ht="13.5">
      <c r="A403" s="14" t="s">
        <v>317</v>
      </c>
      <c r="B403" s="15"/>
      <c r="C403" s="14" t="s">
        <v>172</v>
      </c>
      <c r="D403" s="17"/>
      <c r="E403" s="18">
        <v>3354.88</v>
      </c>
      <c r="F403" s="17"/>
      <c r="G403" s="18">
        <v>3000</v>
      </c>
      <c r="H403" s="18"/>
      <c r="I403" s="18">
        <v>3000</v>
      </c>
      <c r="J403" s="18"/>
      <c r="K403" s="67">
        <v>3000</v>
      </c>
      <c r="L403" s="18">
        <f>+K403-G403</f>
        <v>0</v>
      </c>
      <c r="M403" s="32">
        <f>SUM((K403/G403)-1)</f>
        <v>0</v>
      </c>
    </row>
    <row r="404" spans="1:13" ht="13.5">
      <c r="A404" s="53" t="s">
        <v>9</v>
      </c>
      <c r="B404" s="53" t="s">
        <v>9</v>
      </c>
      <c r="C404" s="53" t="s">
        <v>9</v>
      </c>
      <c r="D404" s="16" t="s">
        <v>9</v>
      </c>
      <c r="E404" s="16" t="s">
        <v>9</v>
      </c>
      <c r="F404" s="16" t="s">
        <v>9</v>
      </c>
      <c r="G404" s="16" t="s">
        <v>9</v>
      </c>
      <c r="H404" s="16" t="s">
        <v>9</v>
      </c>
      <c r="I404" s="16" t="s">
        <v>9</v>
      </c>
      <c r="J404" s="16"/>
      <c r="K404" s="16" t="s">
        <v>9</v>
      </c>
      <c r="L404" s="16"/>
      <c r="M404" s="16" t="s">
        <v>9</v>
      </c>
    </row>
    <row r="405" spans="1:13" ht="13.5">
      <c r="A405" s="14" t="s">
        <v>40</v>
      </c>
      <c r="B405" s="15"/>
      <c r="C405" s="15"/>
      <c r="D405" s="12"/>
      <c r="E405" s="18">
        <f>SUM(E402+E403)</f>
        <v>4708.98</v>
      </c>
      <c r="F405" s="12"/>
      <c r="G405" s="18">
        <f>SUM(G402+G403)</f>
        <v>6000</v>
      </c>
      <c r="H405" s="18"/>
      <c r="I405" s="18">
        <f>SUM(I402+I403)</f>
        <v>5000</v>
      </c>
      <c r="J405" s="18"/>
      <c r="K405" s="18">
        <f>SUM(K402+K403)</f>
        <v>5000</v>
      </c>
      <c r="L405" s="18">
        <f>+K405-G405</f>
        <v>-1000</v>
      </c>
      <c r="M405" s="32">
        <f>SUM((K405/G405)-1)</f>
        <v>-0.16666666666666663</v>
      </c>
    </row>
    <row r="406" spans="1:13" ht="13.5">
      <c r="A406" s="15"/>
      <c r="B406" s="15"/>
      <c r="C406" s="15"/>
      <c r="D406" s="12"/>
      <c r="E406" s="12"/>
      <c r="F406" s="12"/>
      <c r="G406" s="12"/>
      <c r="H406" s="12"/>
      <c r="I406" s="12"/>
      <c r="J406" s="12"/>
      <c r="K406" s="12"/>
      <c r="L406" s="12"/>
      <c r="M406" s="1"/>
    </row>
    <row r="407" spans="1:13" ht="13.5">
      <c r="A407" s="14" t="s">
        <v>45</v>
      </c>
      <c r="B407" s="15"/>
      <c r="C407" s="15"/>
      <c r="D407" s="12"/>
      <c r="E407" s="18">
        <f>SUM(E392+E396+E400+E405)</f>
        <v>84328.59999999999</v>
      </c>
      <c r="F407" s="12"/>
      <c r="G407" s="18">
        <f>SUM(G392+G396+G400+G405)</f>
        <v>93904</v>
      </c>
      <c r="H407" s="18"/>
      <c r="I407" s="18">
        <f>SUM(I392+I396+I400+I405)</f>
        <v>103504</v>
      </c>
      <c r="J407" s="18"/>
      <c r="K407" s="18">
        <f>SUM(K392+K396+K400+K405)</f>
        <v>103504</v>
      </c>
      <c r="L407" s="18">
        <f>+K407-G407</f>
        <v>9600</v>
      </c>
      <c r="M407" s="32">
        <f>SUM((K407/G407)-1)</f>
        <v>0.102232066791617</v>
      </c>
    </row>
    <row r="408" spans="1:13" ht="13.5">
      <c r="A408" s="12"/>
      <c r="B408" s="12"/>
      <c r="C408" s="12"/>
      <c r="D408" s="12"/>
      <c r="E408" s="16" t="s">
        <v>3</v>
      </c>
      <c r="F408" s="16" t="s">
        <v>3</v>
      </c>
      <c r="G408" s="16" t="s">
        <v>3</v>
      </c>
      <c r="H408" s="16" t="s">
        <v>3</v>
      </c>
      <c r="I408" s="16" t="s">
        <v>3</v>
      </c>
      <c r="J408" s="16"/>
      <c r="K408" s="16" t="s">
        <v>3</v>
      </c>
      <c r="L408" s="16"/>
      <c r="M408" s="16" t="s">
        <v>3</v>
      </c>
    </row>
    <row r="409" spans="1:13" ht="13.5">
      <c r="A409" s="12"/>
      <c r="B409" s="12"/>
      <c r="C409" s="12"/>
      <c r="D409" s="12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3.5">
      <c r="A410" s="12"/>
      <c r="B410" s="12"/>
      <c r="C410" s="12"/>
      <c r="D410" s="12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3.5">
      <c r="A411" s="12"/>
      <c r="B411" s="12"/>
      <c r="C411" s="12"/>
      <c r="D411" s="12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8" ht="13.5">
      <c r="A412" s="15" t="s">
        <v>642</v>
      </c>
      <c r="B412" s="12"/>
      <c r="C412" s="12"/>
      <c r="D412" s="12"/>
      <c r="E412" s="12"/>
      <c r="F412" s="12"/>
      <c r="G412" s="16"/>
      <c r="H412" s="16"/>
      <c r="I412" s="16"/>
      <c r="J412" s="16"/>
      <c r="K412" s="16"/>
      <c r="L412" s="12"/>
      <c r="M412" s="54"/>
      <c r="N412" s="48"/>
      <c r="O412" s="48"/>
      <c r="P412" s="48"/>
      <c r="Q412" s="48"/>
      <c r="R412" s="48"/>
    </row>
    <row r="413" spans="1:18" ht="13.5">
      <c r="A413" s="15" t="s">
        <v>643</v>
      </c>
      <c r="B413" s="12"/>
      <c r="C413" s="12"/>
      <c r="D413" s="12"/>
      <c r="E413" s="12"/>
      <c r="F413" s="12"/>
      <c r="G413" s="16"/>
      <c r="H413" s="16"/>
      <c r="I413" s="16"/>
      <c r="J413" s="16"/>
      <c r="K413" s="16"/>
      <c r="L413" s="12"/>
      <c r="M413" s="54"/>
      <c r="N413" s="48"/>
      <c r="O413" s="48"/>
      <c r="P413" s="48"/>
      <c r="Q413" s="48"/>
      <c r="R413" s="48"/>
    </row>
    <row r="414" spans="1:18" ht="13.5">
      <c r="A414" s="15" t="s">
        <v>644</v>
      </c>
      <c r="B414" s="12"/>
      <c r="C414" s="12"/>
      <c r="D414" s="12"/>
      <c r="E414" s="12"/>
      <c r="F414" s="12"/>
      <c r="G414" s="16"/>
      <c r="H414" s="16"/>
      <c r="I414" s="16"/>
      <c r="J414" s="16"/>
      <c r="K414" s="16"/>
      <c r="L414" s="12"/>
      <c r="M414" s="54"/>
      <c r="N414" s="48"/>
      <c r="O414" s="48"/>
      <c r="P414" s="48"/>
      <c r="Q414" s="48"/>
      <c r="R414" s="48"/>
    </row>
    <row r="415" spans="1:18" ht="13.5">
      <c r="A415" s="15" t="s">
        <v>645</v>
      </c>
      <c r="B415" s="12"/>
      <c r="C415" s="12"/>
      <c r="D415" s="12"/>
      <c r="E415" s="12"/>
      <c r="F415" s="12"/>
      <c r="G415" s="16"/>
      <c r="H415" s="16"/>
      <c r="I415" s="16"/>
      <c r="J415" s="16"/>
      <c r="K415" s="16"/>
      <c r="L415" s="12"/>
      <c r="M415" s="54"/>
      <c r="N415" s="48"/>
      <c r="O415" s="48"/>
      <c r="P415" s="48"/>
      <c r="Q415" s="48"/>
      <c r="R415" s="48"/>
    </row>
    <row r="416" spans="1:18" ht="13.5">
      <c r="A416" s="15" t="s">
        <v>646</v>
      </c>
      <c r="B416" s="12"/>
      <c r="C416" s="12"/>
      <c r="D416" s="12"/>
      <c r="E416" s="12"/>
      <c r="F416" s="12"/>
      <c r="G416" s="16"/>
      <c r="H416" s="16"/>
      <c r="I416" s="16"/>
      <c r="J416" s="16"/>
      <c r="K416" s="16"/>
      <c r="L416" s="12"/>
      <c r="M416" s="54"/>
      <c r="N416" s="48"/>
      <c r="O416" s="48"/>
      <c r="P416" s="48"/>
      <c r="Q416" s="48"/>
      <c r="R416" s="48"/>
    </row>
    <row r="417" spans="1:18" ht="13.5">
      <c r="A417" s="15" t="s">
        <v>647</v>
      </c>
      <c r="B417" s="12"/>
      <c r="C417" s="12"/>
      <c r="D417" s="12"/>
      <c r="E417" s="12"/>
      <c r="F417" s="12"/>
      <c r="G417" s="16"/>
      <c r="H417" s="16"/>
      <c r="I417" s="16"/>
      <c r="J417" s="16"/>
      <c r="K417" s="16"/>
      <c r="L417" s="12"/>
      <c r="M417" s="54"/>
      <c r="N417" s="48"/>
      <c r="O417" s="48"/>
      <c r="P417" s="48"/>
      <c r="Q417" s="48"/>
      <c r="R417" s="48"/>
    </row>
    <row r="418" spans="1:18" ht="13.5">
      <c r="A418" s="15" t="s">
        <v>576</v>
      </c>
      <c r="B418" s="12"/>
      <c r="C418" s="12"/>
      <c r="D418" s="12"/>
      <c r="E418" s="12"/>
      <c r="F418" s="12"/>
      <c r="G418" s="16"/>
      <c r="H418" s="16"/>
      <c r="I418" s="16"/>
      <c r="J418" s="16"/>
      <c r="K418" s="16"/>
      <c r="L418" s="12"/>
      <c r="M418" s="54"/>
      <c r="N418" s="48"/>
      <c r="O418" s="48"/>
      <c r="P418" s="48"/>
      <c r="Q418" s="48"/>
      <c r="R418" s="48"/>
    </row>
    <row r="419" spans="1:13" ht="13.5">
      <c r="A419" s="12"/>
      <c r="B419" s="12"/>
      <c r="C419" s="12"/>
      <c r="D419" s="12"/>
      <c r="E419" s="12"/>
      <c r="F419" s="12"/>
      <c r="G419" s="16"/>
      <c r="H419" s="12"/>
      <c r="I419" s="12"/>
      <c r="J419" s="12"/>
      <c r="K419" s="16"/>
      <c r="L419" s="16"/>
      <c r="M419" s="16"/>
    </row>
    <row r="420" spans="1:13" ht="13.5">
      <c r="A420" s="12"/>
      <c r="B420" s="12"/>
      <c r="C420" s="12"/>
      <c r="D420" s="12"/>
      <c r="E420" s="12"/>
      <c r="F420" s="12"/>
      <c r="G420" s="16"/>
      <c r="H420" s="12"/>
      <c r="I420" s="12"/>
      <c r="J420" s="12"/>
      <c r="K420" s="16"/>
      <c r="L420" s="16"/>
      <c r="M420" s="16"/>
    </row>
    <row r="421" spans="1:13" ht="18.75">
      <c r="A421" s="87" t="s">
        <v>115</v>
      </c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41"/>
      <c r="M421"/>
    </row>
    <row r="422" spans="1:13" ht="15.75">
      <c r="A422" s="86" t="s">
        <v>619</v>
      </c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34"/>
      <c r="M422"/>
    </row>
    <row r="423" spans="1:13" ht="15.75">
      <c r="A423" s="86" t="s">
        <v>129</v>
      </c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34"/>
      <c r="M423"/>
    </row>
    <row r="424" spans="1:13" ht="12.75">
      <c r="A424" s="7"/>
      <c r="B424" s="7"/>
      <c r="C424" s="7"/>
      <c r="D424" s="7"/>
      <c r="E424" s="7"/>
      <c r="F424" s="7"/>
      <c r="G424" s="7"/>
      <c r="H424" s="1"/>
      <c r="I424" s="1"/>
      <c r="J424" s="1"/>
      <c r="K424" s="1"/>
      <c r="L424" s="1"/>
      <c r="M424" s="1"/>
    </row>
    <row r="425" spans="1:13" ht="12.75">
      <c r="A425" s="7"/>
      <c r="B425" s="7"/>
      <c r="C425" s="7"/>
      <c r="D425" s="7"/>
      <c r="E425" s="7"/>
      <c r="F425" s="7"/>
      <c r="G425" s="7"/>
      <c r="H425" s="1"/>
      <c r="I425" s="1"/>
      <c r="J425" s="1"/>
      <c r="K425" s="1"/>
      <c r="L425" s="1"/>
      <c r="M425" s="1"/>
    </row>
    <row r="426" spans="1:13" ht="12.75">
      <c r="A426" s="7"/>
      <c r="B426" s="7"/>
      <c r="C426" s="7"/>
      <c r="D426" s="7"/>
      <c r="E426" s="7"/>
      <c r="F426" s="7"/>
      <c r="G426" s="7"/>
      <c r="H426" s="1"/>
      <c r="I426" s="1"/>
      <c r="J426" s="1"/>
      <c r="K426" s="1"/>
      <c r="L426" s="1"/>
      <c r="M426" s="1"/>
    </row>
    <row r="427" spans="1:13" ht="13.5">
      <c r="A427" s="12"/>
      <c r="B427" s="12"/>
      <c r="C427" s="12"/>
      <c r="D427" s="12"/>
      <c r="E427" s="33"/>
      <c r="F427" s="33"/>
      <c r="G427" s="33"/>
      <c r="H427" s="13"/>
      <c r="I427" s="66" t="s">
        <v>620</v>
      </c>
      <c r="J427" s="13"/>
      <c r="K427" s="83" t="s">
        <v>620</v>
      </c>
      <c r="L427" s="13" t="s">
        <v>489</v>
      </c>
      <c r="M427" s="64" t="s">
        <v>164</v>
      </c>
    </row>
    <row r="428" spans="1:13" ht="13.5">
      <c r="A428" s="13" t="s">
        <v>0</v>
      </c>
      <c r="B428" s="15"/>
      <c r="C428" s="15"/>
      <c r="D428" s="15"/>
      <c r="E428" s="13" t="s">
        <v>564</v>
      </c>
      <c r="F428" s="15"/>
      <c r="G428" s="13" t="s">
        <v>579</v>
      </c>
      <c r="H428" s="13"/>
      <c r="I428" s="66" t="s">
        <v>500</v>
      </c>
      <c r="J428" s="13"/>
      <c r="K428" s="83" t="s">
        <v>501</v>
      </c>
      <c r="L428" s="13" t="s">
        <v>490</v>
      </c>
      <c r="M428" s="64" t="s">
        <v>166</v>
      </c>
    </row>
    <row r="429" spans="1:13" ht="13.5">
      <c r="A429" s="13" t="s">
        <v>207</v>
      </c>
      <c r="B429" s="15"/>
      <c r="C429" s="13" t="s">
        <v>1</v>
      </c>
      <c r="D429" s="13"/>
      <c r="E429" s="13" t="s">
        <v>2</v>
      </c>
      <c r="F429" s="13"/>
      <c r="G429" s="13" t="s">
        <v>492</v>
      </c>
      <c r="H429" s="13"/>
      <c r="I429" s="66" t="s">
        <v>122</v>
      </c>
      <c r="J429" s="13"/>
      <c r="K429" s="83" t="s">
        <v>617</v>
      </c>
      <c r="L429" s="13" t="s">
        <v>491</v>
      </c>
      <c r="M429" s="64" t="s">
        <v>165</v>
      </c>
    </row>
    <row r="430" spans="1:13" ht="13.5">
      <c r="A430" s="53" t="s">
        <v>3</v>
      </c>
      <c r="B430" s="53" t="s">
        <v>3</v>
      </c>
      <c r="C430" s="53" t="s">
        <v>3</v>
      </c>
      <c r="D430" s="16" t="s">
        <v>3</v>
      </c>
      <c r="E430" s="16" t="s">
        <v>3</v>
      </c>
      <c r="F430" s="16" t="s">
        <v>3</v>
      </c>
      <c r="G430" s="16" t="s">
        <v>3</v>
      </c>
      <c r="H430" s="16" t="s">
        <v>3</v>
      </c>
      <c r="I430" s="16" t="s">
        <v>3</v>
      </c>
      <c r="J430" s="16"/>
      <c r="K430" s="16" t="s">
        <v>3</v>
      </c>
      <c r="L430" s="16"/>
      <c r="M430" s="16" t="s">
        <v>3</v>
      </c>
    </row>
    <row r="431" spans="1:13" ht="13.5">
      <c r="A431" s="14" t="s">
        <v>284</v>
      </c>
      <c r="B431" s="15"/>
      <c r="C431" s="14" t="s">
        <v>46</v>
      </c>
      <c r="D431" s="17"/>
      <c r="E431" s="18">
        <v>63301.86</v>
      </c>
      <c r="F431" s="17"/>
      <c r="G431" s="18">
        <v>63303</v>
      </c>
      <c r="H431" s="18"/>
      <c r="I431" s="18">
        <v>60000</v>
      </c>
      <c r="J431" s="18"/>
      <c r="K431" s="18">
        <v>60000</v>
      </c>
      <c r="L431" s="18">
        <f>+K431-G431</f>
        <v>-3303</v>
      </c>
      <c r="M431" s="32">
        <f>SUM((K431/G431)-1)</f>
        <v>-0.05217762191365338</v>
      </c>
    </row>
    <row r="432" spans="1:13" ht="13.5">
      <c r="A432" s="14" t="s">
        <v>285</v>
      </c>
      <c r="B432" s="15"/>
      <c r="C432" s="14" t="s">
        <v>47</v>
      </c>
      <c r="D432" s="17"/>
      <c r="E432" s="18">
        <v>9315</v>
      </c>
      <c r="F432" s="17"/>
      <c r="G432" s="18">
        <v>10000</v>
      </c>
      <c r="H432" s="18"/>
      <c r="I432" s="18">
        <v>10000</v>
      </c>
      <c r="J432" s="18"/>
      <c r="K432" s="18">
        <v>10000</v>
      </c>
      <c r="L432" s="18">
        <f>+K432-G432</f>
        <v>0</v>
      </c>
      <c r="M432" s="32">
        <f>SUM((K432/G432)-1)</f>
        <v>0</v>
      </c>
    </row>
    <row r="433" spans="1:13" ht="13.5">
      <c r="A433" s="14" t="s">
        <v>286</v>
      </c>
      <c r="B433" s="15"/>
      <c r="C433" s="14" t="s">
        <v>287</v>
      </c>
      <c r="D433" s="17"/>
      <c r="E433" s="18">
        <v>49090.49</v>
      </c>
      <c r="F433" s="17"/>
      <c r="G433" s="67">
        <v>57805</v>
      </c>
      <c r="H433" s="18"/>
      <c r="I433" s="67">
        <v>63000</v>
      </c>
      <c r="J433" s="18"/>
      <c r="K433" s="67">
        <v>63000</v>
      </c>
      <c r="L433" s="18">
        <f>+K433-G433</f>
        <v>5195</v>
      </c>
      <c r="M433" s="32">
        <f>SUM((K433/G433)-1)</f>
        <v>0.089871118415362</v>
      </c>
    </row>
    <row r="434" spans="1:13" ht="13.5">
      <c r="A434" s="14" t="s">
        <v>288</v>
      </c>
      <c r="B434" s="15"/>
      <c r="C434" s="14" t="s">
        <v>289</v>
      </c>
      <c r="D434" s="17"/>
      <c r="E434" s="18">
        <v>11864.63</v>
      </c>
      <c r="F434" s="17"/>
      <c r="G434" s="18">
        <v>12407</v>
      </c>
      <c r="H434" s="18"/>
      <c r="I434" s="18">
        <v>12151</v>
      </c>
      <c r="J434" s="18"/>
      <c r="K434" s="18">
        <v>12151</v>
      </c>
      <c r="L434" s="18">
        <f>+K434-G434</f>
        <v>-256</v>
      </c>
      <c r="M434" s="32">
        <f>SUM((K434/G434)-1)</f>
        <v>-0.020633513339244014</v>
      </c>
    </row>
    <row r="435" spans="1:13" ht="13.5">
      <c r="A435" s="14" t="s">
        <v>290</v>
      </c>
      <c r="B435" s="15"/>
      <c r="C435" s="14" t="s">
        <v>48</v>
      </c>
      <c r="D435" s="17"/>
      <c r="E435" s="18">
        <v>0</v>
      </c>
      <c r="F435" s="17"/>
      <c r="G435" s="18">
        <v>2775</v>
      </c>
      <c r="H435" s="18"/>
      <c r="I435" s="18">
        <v>0</v>
      </c>
      <c r="J435" s="18"/>
      <c r="K435" s="18">
        <v>0</v>
      </c>
      <c r="L435" s="18">
        <f>+K435-G435</f>
        <v>-2775</v>
      </c>
      <c r="M435" s="32">
        <v>1</v>
      </c>
    </row>
    <row r="436" spans="1:13" ht="13.5">
      <c r="A436" s="53" t="s">
        <v>9</v>
      </c>
      <c r="B436" s="53" t="s">
        <v>9</v>
      </c>
      <c r="C436" s="53" t="s">
        <v>9</v>
      </c>
      <c r="D436" s="16" t="s">
        <v>9</v>
      </c>
      <c r="E436" s="16" t="s">
        <v>9</v>
      </c>
      <c r="F436" s="16" t="s">
        <v>9</v>
      </c>
      <c r="G436" s="16" t="s">
        <v>9</v>
      </c>
      <c r="H436" s="16" t="s">
        <v>9</v>
      </c>
      <c r="I436" s="16" t="s">
        <v>9</v>
      </c>
      <c r="J436" s="16"/>
      <c r="K436" s="16"/>
      <c r="L436" s="16"/>
      <c r="M436" s="16" t="s">
        <v>9</v>
      </c>
    </row>
    <row r="437" spans="1:13" ht="13.5">
      <c r="A437" s="14" t="s">
        <v>49</v>
      </c>
      <c r="B437" s="15"/>
      <c r="C437" s="15"/>
      <c r="D437" s="12"/>
      <c r="E437" s="18">
        <f>SUM(E431:E435)</f>
        <v>133571.98</v>
      </c>
      <c r="F437" s="12"/>
      <c r="G437" s="18">
        <f>SUM(G431:G435)</f>
        <v>146290</v>
      </c>
      <c r="H437" s="18"/>
      <c r="I437" s="18">
        <f>SUM(I431:I435)</f>
        <v>145151</v>
      </c>
      <c r="J437" s="18"/>
      <c r="K437" s="18">
        <f>SUM(K431:K435)</f>
        <v>145151</v>
      </c>
      <c r="L437" s="18">
        <f>+K437-G437</f>
        <v>-1139</v>
      </c>
      <c r="M437" s="32">
        <f>SUM((K437/G437)-1)</f>
        <v>-0.007785904709822988</v>
      </c>
    </row>
    <row r="438" spans="1:13" ht="13.5">
      <c r="A438" s="15"/>
      <c r="B438" s="15"/>
      <c r="C438" s="15"/>
      <c r="D438" s="12"/>
      <c r="E438" s="12"/>
      <c r="F438" s="12"/>
      <c r="G438" s="12"/>
      <c r="H438" s="12"/>
      <c r="I438" s="12"/>
      <c r="J438" s="12"/>
      <c r="K438" s="12"/>
      <c r="L438" s="12"/>
      <c r="M438" s="1"/>
    </row>
    <row r="439" spans="1:13" ht="13.5">
      <c r="A439" s="14" t="s">
        <v>291</v>
      </c>
      <c r="B439" s="15"/>
      <c r="C439" s="14" t="s">
        <v>292</v>
      </c>
      <c r="D439" s="17"/>
      <c r="E439" s="18">
        <v>94636.9</v>
      </c>
      <c r="F439" s="17"/>
      <c r="G439" s="18">
        <v>103473</v>
      </c>
      <c r="H439" s="18"/>
      <c r="I439" s="18">
        <v>108131</v>
      </c>
      <c r="J439" s="18"/>
      <c r="K439" s="18">
        <v>108131</v>
      </c>
      <c r="L439" s="18">
        <f aca="true" t="shared" si="2" ref="L439:L445">+K439-G439</f>
        <v>4658</v>
      </c>
      <c r="M439" s="32">
        <f aca="true" t="shared" si="3" ref="M439:M446">SUM((K439/G439)-1)</f>
        <v>0.045016574372058304</v>
      </c>
    </row>
    <row r="440" spans="1:13" ht="13.5">
      <c r="A440" s="14" t="s">
        <v>293</v>
      </c>
      <c r="B440" s="15"/>
      <c r="C440" s="14" t="s">
        <v>50</v>
      </c>
      <c r="D440" s="17"/>
      <c r="E440" s="18">
        <v>22132.72</v>
      </c>
      <c r="F440" s="17"/>
      <c r="G440" s="18">
        <v>24199</v>
      </c>
      <c r="H440" s="12"/>
      <c r="I440" s="18">
        <v>25289</v>
      </c>
      <c r="J440" s="18"/>
      <c r="K440" s="18">
        <v>25289</v>
      </c>
      <c r="L440" s="18">
        <f t="shared" si="2"/>
        <v>1090</v>
      </c>
      <c r="M440" s="32">
        <f t="shared" si="3"/>
        <v>0.045043183602628156</v>
      </c>
    </row>
    <row r="441" spans="1:13" ht="13.5">
      <c r="A441" s="14" t="s">
        <v>294</v>
      </c>
      <c r="B441" s="15"/>
      <c r="C441" s="14" t="s">
        <v>51</v>
      </c>
      <c r="D441" s="17"/>
      <c r="E441" s="18">
        <v>177231.45</v>
      </c>
      <c r="F441" s="17"/>
      <c r="G441" s="67">
        <v>209527</v>
      </c>
      <c r="H441" s="12"/>
      <c r="I441" s="18">
        <v>247558</v>
      </c>
      <c r="J441" s="18"/>
      <c r="K441" s="18">
        <v>248252</v>
      </c>
      <c r="L441" s="18">
        <f t="shared" si="2"/>
        <v>38725</v>
      </c>
      <c r="M441" s="32">
        <f t="shared" si="3"/>
        <v>0.18482104931583998</v>
      </c>
    </row>
    <row r="442" spans="1:13" ht="13.5">
      <c r="A442" s="14" t="s">
        <v>295</v>
      </c>
      <c r="B442" s="15"/>
      <c r="C442" s="14" t="s">
        <v>655</v>
      </c>
      <c r="D442" s="17"/>
      <c r="E442" s="18">
        <v>149154.56</v>
      </c>
      <c r="F442" s="17"/>
      <c r="G442" s="67">
        <v>173000</v>
      </c>
      <c r="H442" s="12"/>
      <c r="I442" s="18">
        <v>205142</v>
      </c>
      <c r="J442" s="18"/>
      <c r="K442" s="18">
        <v>191745</v>
      </c>
      <c r="L442" s="18">
        <f t="shared" si="2"/>
        <v>18745</v>
      </c>
      <c r="M442" s="32">
        <f t="shared" si="3"/>
        <v>0.10835260115606937</v>
      </c>
    </row>
    <row r="443" spans="1:13" ht="13.5">
      <c r="A443" s="14" t="s">
        <v>527</v>
      </c>
      <c r="B443" s="15"/>
      <c r="C443" s="14" t="s">
        <v>528</v>
      </c>
      <c r="D443" s="17"/>
      <c r="E443" s="18">
        <v>10981.12</v>
      </c>
      <c r="F443" s="17"/>
      <c r="G443" s="18">
        <v>15100</v>
      </c>
      <c r="H443" s="12"/>
      <c r="I443" s="18">
        <v>17176</v>
      </c>
      <c r="J443" s="18"/>
      <c r="K443" s="18">
        <v>17573</v>
      </c>
      <c r="L443" s="18">
        <f t="shared" si="2"/>
        <v>2473</v>
      </c>
      <c r="M443" s="32">
        <f t="shared" si="3"/>
        <v>0.16377483443708618</v>
      </c>
    </row>
    <row r="444" spans="1:13" ht="13.5">
      <c r="A444" s="14" t="s">
        <v>296</v>
      </c>
      <c r="B444" s="15"/>
      <c r="C444" s="14" t="s">
        <v>565</v>
      </c>
      <c r="D444" s="17"/>
      <c r="E444" s="18">
        <v>2924.18</v>
      </c>
      <c r="F444" s="17"/>
      <c r="G444" s="18">
        <v>3300</v>
      </c>
      <c r="H444" s="12"/>
      <c r="I444" s="18">
        <v>3900</v>
      </c>
      <c r="J444" s="18"/>
      <c r="K444" s="18">
        <v>3900</v>
      </c>
      <c r="L444" s="18">
        <f t="shared" si="2"/>
        <v>600</v>
      </c>
      <c r="M444" s="32">
        <f t="shared" si="3"/>
        <v>0.18181818181818188</v>
      </c>
    </row>
    <row r="445" spans="1:13" ht="13.5">
      <c r="A445" s="14" t="s">
        <v>297</v>
      </c>
      <c r="B445" s="15"/>
      <c r="C445" s="14" t="s">
        <v>52</v>
      </c>
      <c r="D445" s="17"/>
      <c r="E445" s="18">
        <v>188136</v>
      </c>
      <c r="F445" s="17"/>
      <c r="G445" s="18">
        <v>191880</v>
      </c>
      <c r="H445" s="12"/>
      <c r="I445" s="67">
        <v>199386</v>
      </c>
      <c r="J445" s="18"/>
      <c r="K445" s="67">
        <v>200360</v>
      </c>
      <c r="L445" s="18">
        <f t="shared" si="2"/>
        <v>8480</v>
      </c>
      <c r="M445" s="32">
        <f t="shared" si="3"/>
        <v>0.04419428809672721</v>
      </c>
    </row>
    <row r="446" spans="1:13" ht="13.5">
      <c r="A446" s="14" t="s">
        <v>298</v>
      </c>
      <c r="B446" s="15"/>
      <c r="C446" s="14" t="s">
        <v>53</v>
      </c>
      <c r="D446" s="17"/>
      <c r="E446" s="18">
        <v>438</v>
      </c>
      <c r="F446" s="17"/>
      <c r="G446" s="67">
        <v>5000</v>
      </c>
      <c r="H446" s="12"/>
      <c r="I446" s="18">
        <v>2000</v>
      </c>
      <c r="J446" s="18"/>
      <c r="K446" s="18">
        <v>2000</v>
      </c>
      <c r="L446" s="18">
        <f>+K446-G446</f>
        <v>-3000</v>
      </c>
      <c r="M446" s="32">
        <f t="shared" si="3"/>
        <v>-0.6</v>
      </c>
    </row>
    <row r="447" spans="1:13" ht="13.5">
      <c r="A447" s="53" t="s">
        <v>9</v>
      </c>
      <c r="B447" s="53" t="s">
        <v>9</v>
      </c>
      <c r="C447" s="53" t="s">
        <v>9</v>
      </c>
      <c r="D447" s="16" t="s">
        <v>9</v>
      </c>
      <c r="E447" s="16" t="s">
        <v>9</v>
      </c>
      <c r="F447" s="16" t="s">
        <v>9</v>
      </c>
      <c r="G447" s="16" t="s">
        <v>9</v>
      </c>
      <c r="H447" s="16" t="s">
        <v>9</v>
      </c>
      <c r="I447" s="16" t="s">
        <v>9</v>
      </c>
      <c r="J447" s="16"/>
      <c r="K447" s="16" t="s">
        <v>9</v>
      </c>
      <c r="L447" s="16"/>
      <c r="M447" s="16" t="s">
        <v>9</v>
      </c>
    </row>
    <row r="448" spans="1:13" ht="13.5">
      <c r="A448" s="14" t="s">
        <v>54</v>
      </c>
      <c r="B448" s="15"/>
      <c r="C448" s="15"/>
      <c r="D448" s="12"/>
      <c r="E448" s="18">
        <f>SUM(E439:E446)</f>
        <v>645634.9299999999</v>
      </c>
      <c r="F448" s="12"/>
      <c r="G448" s="18">
        <f>SUM(G439:G446)</f>
        <v>725479</v>
      </c>
      <c r="H448" s="18"/>
      <c r="I448" s="18">
        <f>SUM(I439:I446)</f>
        <v>808582</v>
      </c>
      <c r="J448" s="18"/>
      <c r="K448" s="67">
        <f>SUM(K439:K446)</f>
        <v>797250</v>
      </c>
      <c r="L448" s="18">
        <f>+K448-G448</f>
        <v>71771</v>
      </c>
      <c r="M448" s="32">
        <f>SUM((K448/G448)-1)</f>
        <v>0.09892912131157483</v>
      </c>
    </row>
    <row r="449" spans="1:13" ht="13.5">
      <c r="A449" s="15"/>
      <c r="B449" s="15"/>
      <c r="C449" s="15"/>
      <c r="D449" s="12"/>
      <c r="E449" s="12"/>
      <c r="F449" s="12"/>
      <c r="G449" s="12"/>
      <c r="H449" s="12"/>
      <c r="I449" s="12"/>
      <c r="J449" s="12"/>
      <c r="K449" s="12"/>
      <c r="L449" s="12"/>
      <c r="M449" s="1"/>
    </row>
    <row r="450" spans="1:13" ht="13.5">
      <c r="A450" s="14" t="s">
        <v>55</v>
      </c>
      <c r="B450" s="15"/>
      <c r="C450" s="15"/>
      <c r="D450" s="12"/>
      <c r="E450" s="18">
        <f>SUM(E437+E448)</f>
        <v>779206.9099999999</v>
      </c>
      <c r="F450" s="12"/>
      <c r="G450" s="18">
        <f>SUM(G437+G448)</f>
        <v>871769</v>
      </c>
      <c r="H450" s="18"/>
      <c r="I450" s="18">
        <f>SUM(I437+I448)</f>
        <v>953733</v>
      </c>
      <c r="J450" s="18"/>
      <c r="K450" s="18">
        <f>SUM(K437+K448)</f>
        <v>942401</v>
      </c>
      <c r="L450" s="18">
        <f>+K450-G450</f>
        <v>70632</v>
      </c>
      <c r="M450" s="32">
        <f>SUM((K450/G450)-1)</f>
        <v>0.08102146325460069</v>
      </c>
    </row>
    <row r="451" spans="1:13" ht="13.5">
      <c r="A451" s="12"/>
      <c r="B451" s="12"/>
      <c r="C451" s="12"/>
      <c r="D451" s="12"/>
      <c r="E451" s="16" t="s">
        <v>3</v>
      </c>
      <c r="F451" s="16" t="s">
        <v>3</v>
      </c>
      <c r="G451" s="16" t="s">
        <v>3</v>
      </c>
      <c r="H451" s="16" t="s">
        <v>3</v>
      </c>
      <c r="I451" s="16" t="s">
        <v>3</v>
      </c>
      <c r="J451" s="16"/>
      <c r="K451" s="16" t="s">
        <v>3</v>
      </c>
      <c r="L451" s="16"/>
      <c r="M451" s="16" t="s">
        <v>3</v>
      </c>
    </row>
    <row r="452" spans="1:13" ht="13.5">
      <c r="A452" s="12"/>
      <c r="B452" s="12"/>
      <c r="C452" s="12"/>
      <c r="D452" s="12"/>
      <c r="E452" s="12"/>
      <c r="F452" s="12"/>
      <c r="G452" s="16"/>
      <c r="H452" s="16"/>
      <c r="I452" s="16"/>
      <c r="J452" s="16"/>
      <c r="K452" s="16"/>
      <c r="L452" s="16"/>
      <c r="M452" s="16"/>
    </row>
    <row r="453" spans="1:13" ht="13.5">
      <c r="A453" s="15" t="s">
        <v>652</v>
      </c>
      <c r="B453" s="12"/>
      <c r="C453" s="12"/>
      <c r="D453" s="12"/>
      <c r="E453" s="12"/>
      <c r="F453" s="12"/>
      <c r="G453" s="16"/>
      <c r="H453" s="16"/>
      <c r="I453" s="16"/>
      <c r="J453" s="16"/>
      <c r="K453" s="16"/>
      <c r="L453" s="16"/>
      <c r="M453" s="16"/>
    </row>
    <row r="454" spans="1:13" ht="13.5">
      <c r="A454" s="43" t="s">
        <v>636</v>
      </c>
      <c r="B454" s="12"/>
      <c r="C454" s="12"/>
      <c r="D454" s="12"/>
      <c r="E454" s="12"/>
      <c r="F454" s="12"/>
      <c r="G454" s="16"/>
      <c r="H454" s="16"/>
      <c r="I454" s="16"/>
      <c r="J454" s="16"/>
      <c r="K454" s="16"/>
      <c r="L454" s="16"/>
      <c r="M454" s="16"/>
    </row>
    <row r="455" spans="1:13" ht="13.5">
      <c r="A455" s="85" t="s">
        <v>638</v>
      </c>
      <c r="B455" s="71"/>
      <c r="C455" s="71"/>
      <c r="D455" s="72"/>
      <c r="E455" s="72"/>
      <c r="F455" s="72"/>
      <c r="G455" s="70"/>
      <c r="H455" s="16"/>
      <c r="I455" s="16"/>
      <c r="J455" s="16"/>
      <c r="K455" s="16"/>
      <c r="L455" s="16"/>
      <c r="M455" s="16"/>
    </row>
    <row r="456" spans="1:13" ht="13.5">
      <c r="A456" s="89" t="s">
        <v>656</v>
      </c>
      <c r="B456" s="75"/>
      <c r="C456" s="75"/>
      <c r="D456" s="75"/>
      <c r="E456" s="75"/>
      <c r="F456" s="75"/>
      <c r="G456" s="90"/>
      <c r="H456" s="90"/>
      <c r="I456" s="90"/>
      <c r="J456" s="90"/>
      <c r="K456" s="90"/>
      <c r="L456" s="90"/>
      <c r="M456" s="90"/>
    </row>
    <row r="457" spans="1:13" ht="13.5">
      <c r="A457" s="85" t="s">
        <v>637</v>
      </c>
      <c r="B457" s="71"/>
      <c r="C457" s="71"/>
      <c r="D457" s="72"/>
      <c r="E457" s="72"/>
      <c r="F457" s="72"/>
      <c r="G457" s="70"/>
      <c r="H457" s="70"/>
      <c r="I457" s="70"/>
      <c r="J457" s="70"/>
      <c r="K457" s="70"/>
      <c r="L457" s="16"/>
      <c r="M457" s="16"/>
    </row>
    <row r="458" spans="1:13" ht="13.5">
      <c r="A458" s="43" t="s">
        <v>639</v>
      </c>
      <c r="B458" s="12"/>
      <c r="C458" s="12"/>
      <c r="D458" s="12"/>
      <c r="E458" s="12"/>
      <c r="F458" s="12"/>
      <c r="G458" s="16"/>
      <c r="H458" s="16"/>
      <c r="I458" s="16"/>
      <c r="J458" s="16"/>
      <c r="K458" s="16"/>
      <c r="L458" s="16"/>
      <c r="M458" s="16"/>
    </row>
    <row r="459" spans="1:13" ht="13.5">
      <c r="A459" s="12"/>
      <c r="B459" s="12"/>
      <c r="C459" s="12"/>
      <c r="D459" s="12"/>
      <c r="E459" s="12"/>
      <c r="F459" s="12"/>
      <c r="G459" s="16"/>
      <c r="H459" s="16"/>
      <c r="I459" s="16"/>
      <c r="J459" s="16"/>
      <c r="K459" s="16"/>
      <c r="L459" s="16"/>
      <c r="M459" s="16"/>
    </row>
    <row r="460" spans="1:13" ht="13.5">
      <c r="A460" s="12"/>
      <c r="B460" s="12"/>
      <c r="C460" s="12"/>
      <c r="D460" s="12"/>
      <c r="E460" s="12"/>
      <c r="F460" s="12"/>
      <c r="G460" s="16"/>
      <c r="H460" s="16"/>
      <c r="I460" s="16"/>
      <c r="J460" s="16"/>
      <c r="K460" s="16"/>
      <c r="L460" s="16"/>
      <c r="M460"/>
    </row>
    <row r="461" spans="1:13" ht="18.75">
      <c r="A461" s="87" t="s">
        <v>115</v>
      </c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41"/>
      <c r="M461"/>
    </row>
    <row r="462" spans="1:13" ht="15.75">
      <c r="A462" s="86" t="s">
        <v>619</v>
      </c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34"/>
      <c r="M462"/>
    </row>
    <row r="463" spans="1:13" ht="15.75">
      <c r="A463" s="86" t="s">
        <v>130</v>
      </c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34"/>
      <c r="M463"/>
    </row>
    <row r="464" spans="1:13" ht="12.75">
      <c r="A464" s="7"/>
      <c r="B464" s="7"/>
      <c r="C464" s="7"/>
      <c r="D464" s="7"/>
      <c r="E464" s="7"/>
      <c r="F464" s="7"/>
      <c r="G464" s="7"/>
      <c r="H464" s="1"/>
      <c r="I464" s="1"/>
      <c r="J464" s="1"/>
      <c r="K464" s="1"/>
      <c r="L464" s="1"/>
      <c r="M464"/>
    </row>
    <row r="465" spans="1:13" ht="12.75">
      <c r="A465" s="7"/>
      <c r="B465" s="7"/>
      <c r="C465" s="7"/>
      <c r="D465" s="7"/>
      <c r="E465" s="7"/>
      <c r="F465" s="7"/>
      <c r="G465" s="7"/>
      <c r="H465" s="1"/>
      <c r="I465" s="1"/>
      <c r="J465" s="1"/>
      <c r="K465" s="1"/>
      <c r="L465" s="1"/>
      <c r="M465"/>
    </row>
    <row r="466" spans="1:13" ht="12.75">
      <c r="A466" s="7"/>
      <c r="B466" s="7"/>
      <c r="C466" s="7"/>
      <c r="D466" s="7"/>
      <c r="E466" s="7"/>
      <c r="F466" s="7"/>
      <c r="G466" s="7"/>
      <c r="H466" s="1"/>
      <c r="I466" s="1"/>
      <c r="J466" s="1"/>
      <c r="K466" s="1"/>
      <c r="L466" s="1"/>
      <c r="M466"/>
    </row>
    <row r="467" spans="1:13" ht="13.5">
      <c r="A467" s="12"/>
      <c r="B467" s="12"/>
      <c r="C467" s="12"/>
      <c r="D467" s="12"/>
      <c r="E467" s="33"/>
      <c r="F467" s="33"/>
      <c r="G467" s="33"/>
      <c r="H467" s="13"/>
      <c r="I467" s="66" t="s">
        <v>620</v>
      </c>
      <c r="J467" s="13"/>
      <c r="K467" s="83" t="s">
        <v>620</v>
      </c>
      <c r="L467" s="13" t="s">
        <v>489</v>
      </c>
      <c r="M467" s="64" t="s">
        <v>164</v>
      </c>
    </row>
    <row r="468" spans="1:13" ht="13.5">
      <c r="A468" s="13" t="s">
        <v>0</v>
      </c>
      <c r="B468" s="15"/>
      <c r="C468" s="15"/>
      <c r="D468" s="15"/>
      <c r="E468" s="13" t="s">
        <v>564</v>
      </c>
      <c r="F468" s="15"/>
      <c r="G468" s="13" t="s">
        <v>579</v>
      </c>
      <c r="H468" s="13"/>
      <c r="I468" s="66" t="s">
        <v>500</v>
      </c>
      <c r="J468" s="13"/>
      <c r="K468" s="83" t="s">
        <v>501</v>
      </c>
      <c r="L468" s="13" t="s">
        <v>490</v>
      </c>
      <c r="M468" s="64" t="s">
        <v>166</v>
      </c>
    </row>
    <row r="469" spans="1:13" ht="13.5">
      <c r="A469" s="13" t="s">
        <v>207</v>
      </c>
      <c r="B469" s="15"/>
      <c r="C469" s="13" t="s">
        <v>1</v>
      </c>
      <c r="D469" s="13"/>
      <c r="E469" s="13" t="s">
        <v>2</v>
      </c>
      <c r="F469" s="13"/>
      <c r="G469" s="13" t="s">
        <v>492</v>
      </c>
      <c r="H469" s="13"/>
      <c r="I469" s="66" t="s">
        <v>122</v>
      </c>
      <c r="J469" s="13"/>
      <c r="K469" s="83" t="s">
        <v>617</v>
      </c>
      <c r="L469" s="13" t="s">
        <v>491</v>
      </c>
      <c r="M469" s="64" t="s">
        <v>165</v>
      </c>
    </row>
    <row r="470" spans="1:13" ht="13.5">
      <c r="A470" s="53" t="s">
        <v>3</v>
      </c>
      <c r="B470" s="53" t="s">
        <v>3</v>
      </c>
      <c r="C470" s="53" t="s">
        <v>3</v>
      </c>
      <c r="D470" s="16" t="s">
        <v>3</v>
      </c>
      <c r="E470" s="16" t="s">
        <v>3</v>
      </c>
      <c r="F470" s="16" t="s">
        <v>3</v>
      </c>
      <c r="G470" s="16" t="s">
        <v>3</v>
      </c>
      <c r="H470" s="16" t="s">
        <v>3</v>
      </c>
      <c r="I470" s="16" t="s">
        <v>3</v>
      </c>
      <c r="J470" s="16"/>
      <c r="K470" s="16" t="s">
        <v>3</v>
      </c>
      <c r="L470" s="16"/>
      <c r="M470" s="16" t="s">
        <v>3</v>
      </c>
    </row>
    <row r="471" spans="1:13" ht="13.5">
      <c r="A471" s="53" t="s">
        <v>9</v>
      </c>
      <c r="B471" s="53" t="s">
        <v>9</v>
      </c>
      <c r="C471" s="53" t="s">
        <v>9</v>
      </c>
      <c r="D471" s="16" t="s">
        <v>9</v>
      </c>
      <c r="E471" s="16" t="s">
        <v>9</v>
      </c>
      <c r="F471" s="16" t="s">
        <v>9</v>
      </c>
      <c r="G471" s="16" t="s">
        <v>9</v>
      </c>
      <c r="H471" s="16"/>
      <c r="I471" s="16" t="s">
        <v>9</v>
      </c>
      <c r="J471" s="16"/>
      <c r="K471" s="16" t="s">
        <v>9</v>
      </c>
      <c r="L471" s="16"/>
      <c r="M471" s="16" t="s">
        <v>9</v>
      </c>
    </row>
    <row r="472" spans="1:13" ht="13.5">
      <c r="A472" s="15"/>
      <c r="B472" s="15"/>
      <c r="C472" s="15"/>
      <c r="D472" s="12"/>
      <c r="E472" s="12"/>
      <c r="F472" s="12"/>
      <c r="G472" s="12"/>
      <c r="H472" s="12"/>
      <c r="I472" s="12"/>
      <c r="J472" s="12"/>
      <c r="K472" s="12"/>
      <c r="L472" s="12"/>
      <c r="M472" s="1"/>
    </row>
    <row r="473" spans="1:13" ht="13.5">
      <c r="A473" s="14" t="s">
        <v>318</v>
      </c>
      <c r="B473" s="15"/>
      <c r="C473" s="14" t="s">
        <v>12</v>
      </c>
      <c r="D473" s="17"/>
      <c r="E473" s="18">
        <v>632.1</v>
      </c>
      <c r="F473" s="17"/>
      <c r="G473" s="18">
        <v>700</v>
      </c>
      <c r="H473" s="18"/>
      <c r="I473" s="18">
        <v>1400</v>
      </c>
      <c r="J473" s="18"/>
      <c r="K473" s="18">
        <v>1400</v>
      </c>
      <c r="L473" s="18">
        <f>+K473-G473</f>
        <v>700</v>
      </c>
      <c r="M473" s="32">
        <f>SUM((K473/G473)-1)</f>
        <v>1</v>
      </c>
    </row>
    <row r="474" spans="1:13" ht="13.5">
      <c r="A474" s="14" t="s">
        <v>319</v>
      </c>
      <c r="B474" s="15"/>
      <c r="C474" s="14" t="s">
        <v>21</v>
      </c>
      <c r="D474" s="17"/>
      <c r="E474" s="18">
        <v>380</v>
      </c>
      <c r="F474" s="17"/>
      <c r="G474" s="18">
        <v>800</v>
      </c>
      <c r="H474" s="12"/>
      <c r="I474" s="18">
        <v>800</v>
      </c>
      <c r="J474" s="18"/>
      <c r="K474" s="18">
        <v>800</v>
      </c>
      <c r="L474" s="18">
        <f>+K474-G474</f>
        <v>0</v>
      </c>
      <c r="M474" s="32">
        <f>SUM((K474/G474)-1)</f>
        <v>0</v>
      </c>
    </row>
    <row r="475" spans="1:13" ht="13.5">
      <c r="A475" s="14" t="s">
        <v>320</v>
      </c>
      <c r="B475" s="15"/>
      <c r="C475" s="14" t="s">
        <v>14</v>
      </c>
      <c r="D475" s="17"/>
      <c r="E475" s="18">
        <v>230</v>
      </c>
      <c r="F475" s="17"/>
      <c r="G475" s="18">
        <v>500</v>
      </c>
      <c r="H475" s="12"/>
      <c r="I475" s="18">
        <v>700</v>
      </c>
      <c r="J475" s="18"/>
      <c r="K475" s="18">
        <v>700</v>
      </c>
      <c r="L475" s="18">
        <f>+K475-G475</f>
        <v>200</v>
      </c>
      <c r="M475" s="32">
        <f>SUM((K475/G475)-1)</f>
        <v>0.3999999999999999</v>
      </c>
    </row>
    <row r="476" spans="1:13" ht="13.5">
      <c r="A476" s="14" t="s">
        <v>321</v>
      </c>
      <c r="B476" s="15"/>
      <c r="C476" s="14" t="s">
        <v>15</v>
      </c>
      <c r="D476" s="17"/>
      <c r="E476" s="18">
        <v>32408.66</v>
      </c>
      <c r="F476" s="17"/>
      <c r="G476" s="18">
        <v>0</v>
      </c>
      <c r="H476" s="12"/>
      <c r="I476" s="18">
        <v>0</v>
      </c>
      <c r="J476" s="18"/>
      <c r="K476" s="18">
        <v>0</v>
      </c>
      <c r="L476" s="18">
        <f>+K476-G476</f>
        <v>0</v>
      </c>
      <c r="M476" s="32" t="e">
        <f>SUM((K476/G476)-1)</f>
        <v>#DIV/0!</v>
      </c>
    </row>
    <row r="477" spans="1:13" ht="13.5">
      <c r="A477" s="53" t="s">
        <v>9</v>
      </c>
      <c r="B477" s="53" t="s">
        <v>9</v>
      </c>
      <c r="C477" s="53" t="s">
        <v>9</v>
      </c>
      <c r="D477" s="16" t="s">
        <v>9</v>
      </c>
      <c r="E477" s="16" t="s">
        <v>9</v>
      </c>
      <c r="F477" s="16" t="s">
        <v>9</v>
      </c>
      <c r="G477" s="16" t="s">
        <v>9</v>
      </c>
      <c r="H477" s="16" t="s">
        <v>9</v>
      </c>
      <c r="I477" s="16" t="s">
        <v>9</v>
      </c>
      <c r="J477" s="16"/>
      <c r="K477" s="16" t="s">
        <v>9</v>
      </c>
      <c r="L477" s="16"/>
      <c r="M477" s="16" t="s">
        <v>9</v>
      </c>
    </row>
    <row r="478" spans="1:13" ht="13.5">
      <c r="A478" s="14" t="s">
        <v>16</v>
      </c>
      <c r="B478" s="15"/>
      <c r="C478" s="15"/>
      <c r="D478" s="12"/>
      <c r="E478" s="18">
        <f>SUM(E473:E476)</f>
        <v>33650.76</v>
      </c>
      <c r="F478" s="12"/>
      <c r="G478" s="18">
        <f>SUM(G473:G476)</f>
        <v>2000</v>
      </c>
      <c r="H478" s="18"/>
      <c r="I478" s="18">
        <f>SUM(I473:I476)</f>
        <v>2900</v>
      </c>
      <c r="J478" s="18"/>
      <c r="K478" s="18">
        <f>SUM(K473:K476)</f>
        <v>2900</v>
      </c>
      <c r="L478" s="18">
        <f>+K478-G478</f>
        <v>900</v>
      </c>
      <c r="M478" s="32">
        <f>SUM((K478/G478)-1)</f>
        <v>0.44999999999999996</v>
      </c>
    </row>
    <row r="479" spans="1:13" ht="13.5">
      <c r="A479" s="14"/>
      <c r="B479" s="15"/>
      <c r="C479" s="15"/>
      <c r="D479" s="12"/>
      <c r="E479" s="12"/>
      <c r="F479" s="12"/>
      <c r="G479" s="12"/>
      <c r="H479" s="12"/>
      <c r="I479" s="12"/>
      <c r="J479" s="12"/>
      <c r="K479" s="12"/>
      <c r="L479" s="12"/>
      <c r="M479" s="1"/>
    </row>
    <row r="480" spans="1:13" ht="13.5">
      <c r="A480" s="14" t="s">
        <v>322</v>
      </c>
      <c r="B480" s="15"/>
      <c r="C480" s="14" t="s">
        <v>17</v>
      </c>
      <c r="D480" s="16"/>
      <c r="E480" s="18">
        <v>0</v>
      </c>
      <c r="F480" s="16"/>
      <c r="G480" s="18">
        <v>100</v>
      </c>
      <c r="H480" s="16"/>
      <c r="I480" s="18">
        <v>100</v>
      </c>
      <c r="J480" s="18"/>
      <c r="K480" s="18">
        <v>100</v>
      </c>
      <c r="L480" s="18">
        <f>+K480-G480</f>
        <v>0</v>
      </c>
      <c r="M480" s="16"/>
    </row>
    <row r="481" spans="1:13" ht="13.5">
      <c r="A481" s="53" t="s">
        <v>9</v>
      </c>
      <c r="B481" s="53" t="s">
        <v>9</v>
      </c>
      <c r="C481" s="53" t="s">
        <v>9</v>
      </c>
      <c r="D481" s="16" t="s">
        <v>9</v>
      </c>
      <c r="E481" s="16" t="s">
        <v>9</v>
      </c>
      <c r="F481" s="16" t="s">
        <v>9</v>
      </c>
      <c r="G481" s="16" t="s">
        <v>9</v>
      </c>
      <c r="H481" s="16" t="s">
        <v>9</v>
      </c>
      <c r="I481" s="16" t="s">
        <v>9</v>
      </c>
      <c r="J481" s="16"/>
      <c r="K481" s="16" t="s">
        <v>9</v>
      </c>
      <c r="L481" s="16"/>
      <c r="M481" s="16" t="s">
        <v>9</v>
      </c>
    </row>
    <row r="482" spans="1:13" ht="13.5">
      <c r="A482" s="14" t="s">
        <v>18</v>
      </c>
      <c r="B482" s="15"/>
      <c r="C482" s="15"/>
      <c r="D482" s="12"/>
      <c r="E482" s="18">
        <f>SUM(E480)</f>
        <v>0</v>
      </c>
      <c r="F482" s="12"/>
      <c r="G482" s="18">
        <f>SUM(G480)</f>
        <v>100</v>
      </c>
      <c r="H482" s="18">
        <f>SUM(H480)</f>
        <v>0</v>
      </c>
      <c r="I482" s="18">
        <f>SUM(I480)</f>
        <v>100</v>
      </c>
      <c r="J482" s="18">
        <f>SUM(J480)</f>
        <v>0</v>
      </c>
      <c r="K482" s="18">
        <f>SUM(K480)</f>
        <v>100</v>
      </c>
      <c r="L482" s="18">
        <f>+K482-G482</f>
        <v>0</v>
      </c>
      <c r="M482" s="32">
        <f>SUM((K482/G482)-1)</f>
        <v>0</v>
      </c>
    </row>
    <row r="483" spans="1:13" ht="13.5">
      <c r="A483" s="15"/>
      <c r="B483" s="15"/>
      <c r="C483" s="15"/>
      <c r="D483" s="12"/>
      <c r="E483" s="18"/>
      <c r="F483" s="12"/>
      <c r="G483" s="18"/>
      <c r="H483" s="18"/>
      <c r="I483" s="18"/>
      <c r="J483" s="18"/>
      <c r="K483" s="18"/>
      <c r="L483" s="18"/>
      <c r="M483" s="32"/>
    </row>
    <row r="484" spans="1:13" ht="13.5">
      <c r="A484" s="14" t="s">
        <v>56</v>
      </c>
      <c r="B484" s="15"/>
      <c r="C484" s="15"/>
      <c r="D484" s="12"/>
      <c r="E484" s="18">
        <f>SUM(E478+E482)</f>
        <v>33650.76</v>
      </c>
      <c r="F484" s="12"/>
      <c r="G484" s="18">
        <f>SUM(G478+G482)</f>
        <v>2100</v>
      </c>
      <c r="H484" s="18">
        <f>SUM(H478+H482)</f>
        <v>0</v>
      </c>
      <c r="I484" s="18">
        <f>SUM(I478+I482)</f>
        <v>3000</v>
      </c>
      <c r="J484" s="18">
        <f>SUM(J478+J482)</f>
        <v>0</v>
      </c>
      <c r="K484" s="18">
        <f>SUM(K478+K482)</f>
        <v>3000</v>
      </c>
      <c r="L484" s="18">
        <f>+K484-G484</f>
        <v>900</v>
      </c>
      <c r="M484" s="32">
        <f>SUM((K484/G484)-1)</f>
        <v>0.4285714285714286</v>
      </c>
    </row>
    <row r="485" spans="1:13" ht="13.5">
      <c r="A485" s="12"/>
      <c r="B485" s="12"/>
      <c r="C485" s="12"/>
      <c r="D485" s="12"/>
      <c r="E485" s="16" t="s">
        <v>3</v>
      </c>
      <c r="F485" s="16" t="s">
        <v>3</v>
      </c>
      <c r="G485" s="16" t="s">
        <v>3</v>
      </c>
      <c r="H485" s="16" t="s">
        <v>3</v>
      </c>
      <c r="I485" s="16" t="s">
        <v>3</v>
      </c>
      <c r="J485" s="16"/>
      <c r="K485" s="16" t="s">
        <v>3</v>
      </c>
      <c r="L485" s="16"/>
      <c r="M485" s="16" t="s">
        <v>3</v>
      </c>
    </row>
    <row r="486" spans="1:13" ht="13.5">
      <c r="A486" s="12"/>
      <c r="B486" s="12"/>
      <c r="C486" s="12"/>
      <c r="D486" s="12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3.5">
      <c r="A487" s="15"/>
      <c r="B487" s="12"/>
      <c r="C487" s="12"/>
      <c r="D487" s="12"/>
      <c r="E487" s="12"/>
      <c r="F487" s="12"/>
      <c r="G487" s="12"/>
      <c r="H487" s="12"/>
      <c r="I487" s="16"/>
      <c r="J487" s="16"/>
      <c r="K487" s="12"/>
      <c r="L487" s="12"/>
      <c r="M487" s="54"/>
    </row>
    <row r="488" spans="1:13" ht="13.5">
      <c r="A488" s="15" t="s">
        <v>323</v>
      </c>
      <c r="B488" s="12"/>
      <c r="C488" s="12"/>
      <c r="D488" s="12"/>
      <c r="E488" s="12"/>
      <c r="F488" s="12"/>
      <c r="G488" s="12"/>
      <c r="H488" s="12"/>
      <c r="I488" s="16"/>
      <c r="J488" s="16"/>
      <c r="K488" s="12"/>
      <c r="L488" s="12"/>
      <c r="M488" s="54"/>
    </row>
    <row r="489" spans="1:13" ht="13.5">
      <c r="A489" s="15" t="s">
        <v>324</v>
      </c>
      <c r="B489" s="12"/>
      <c r="C489" s="12"/>
      <c r="D489" s="12"/>
      <c r="E489" s="12"/>
      <c r="F489" s="12"/>
      <c r="G489" s="12"/>
      <c r="H489" s="12"/>
      <c r="I489" s="16"/>
      <c r="J489" s="16"/>
      <c r="K489" s="12"/>
      <c r="L489" s="12"/>
      <c r="M489" s="54"/>
    </row>
    <row r="490" spans="1:13" ht="13.5">
      <c r="A490" s="15" t="s">
        <v>325</v>
      </c>
      <c r="B490" s="12"/>
      <c r="C490" s="12"/>
      <c r="D490" s="12"/>
      <c r="E490" s="12"/>
      <c r="F490" s="12"/>
      <c r="G490" s="12"/>
      <c r="H490" s="12"/>
      <c r="I490" s="16"/>
      <c r="J490" s="16"/>
      <c r="K490" s="12"/>
      <c r="L490" s="12"/>
      <c r="M490" s="54"/>
    </row>
    <row r="491" spans="1:13" ht="13.5">
      <c r="A491" s="15" t="s">
        <v>573</v>
      </c>
      <c r="B491" s="12"/>
      <c r="C491" s="12"/>
      <c r="D491" s="12"/>
      <c r="E491" s="12"/>
      <c r="F491" s="12"/>
      <c r="G491" s="12"/>
      <c r="H491" s="12"/>
      <c r="I491" s="16"/>
      <c r="J491" s="16"/>
      <c r="K491" s="12"/>
      <c r="L491" s="12"/>
      <c r="M491" s="54"/>
    </row>
    <row r="492" spans="1:13" ht="13.5">
      <c r="A492" s="15" t="s">
        <v>326</v>
      </c>
      <c r="B492" s="12"/>
      <c r="C492" s="12"/>
      <c r="D492" s="12"/>
      <c r="E492" s="12"/>
      <c r="F492" s="12"/>
      <c r="G492" s="12"/>
      <c r="H492" s="12"/>
      <c r="I492" s="16"/>
      <c r="J492" s="16"/>
      <c r="K492" s="12"/>
      <c r="L492" s="12"/>
      <c r="M492" s="54"/>
    </row>
    <row r="493" spans="1:13" ht="13.5">
      <c r="A493" s="14"/>
      <c r="B493" s="12"/>
      <c r="C493" s="12"/>
      <c r="D493" s="12"/>
      <c r="E493" s="12"/>
      <c r="F493" s="12"/>
      <c r="G493" s="12"/>
      <c r="H493" s="12"/>
      <c r="I493" s="16"/>
      <c r="J493" s="16"/>
      <c r="K493" s="12"/>
      <c r="L493" s="12"/>
      <c r="M493" s="54"/>
    </row>
    <row r="494" spans="1:13" ht="13.5">
      <c r="A494" s="12"/>
      <c r="B494" s="12"/>
      <c r="C494" s="12"/>
      <c r="D494" s="12"/>
      <c r="E494" s="12"/>
      <c r="F494" s="12"/>
      <c r="G494" s="16"/>
      <c r="H494" s="16"/>
      <c r="I494" s="16"/>
      <c r="J494" s="16"/>
      <c r="K494" s="16"/>
      <c r="L494" s="16"/>
      <c r="M494" s="1"/>
    </row>
    <row r="495" spans="1:13" ht="13.5">
      <c r="A495" s="12"/>
      <c r="B495" s="12"/>
      <c r="C495" s="12"/>
      <c r="D495" s="12"/>
      <c r="E495" s="12"/>
      <c r="F495" s="12"/>
      <c r="G495" s="16"/>
      <c r="H495" s="16"/>
      <c r="I495" s="16"/>
      <c r="J495" s="16"/>
      <c r="K495" s="16"/>
      <c r="L495" s="16"/>
      <c r="M495" s="1"/>
    </row>
    <row r="496" spans="1:13" ht="18.75">
      <c r="A496" s="87" t="s">
        <v>115</v>
      </c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41"/>
      <c r="M496"/>
    </row>
    <row r="497" spans="1:13" ht="15.75">
      <c r="A497" s="86" t="s">
        <v>619</v>
      </c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34"/>
      <c r="M497"/>
    </row>
    <row r="498" spans="1:13" ht="15.75">
      <c r="A498" s="86" t="s">
        <v>170</v>
      </c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34"/>
      <c r="M498"/>
    </row>
    <row r="499" ht="12">
      <c r="M499"/>
    </row>
    <row r="500" ht="12">
      <c r="M500"/>
    </row>
    <row r="501" ht="12">
      <c r="M501"/>
    </row>
    <row r="502" spans="1:13" ht="13.5">
      <c r="A502" s="12"/>
      <c r="B502" s="12"/>
      <c r="C502" s="12"/>
      <c r="D502" s="12"/>
      <c r="E502" s="33"/>
      <c r="F502" s="33"/>
      <c r="G502" s="33"/>
      <c r="H502" s="13"/>
      <c r="I502" s="66" t="s">
        <v>620</v>
      </c>
      <c r="J502" s="13"/>
      <c r="K502" s="83" t="s">
        <v>620</v>
      </c>
      <c r="L502" s="13" t="s">
        <v>489</v>
      </c>
      <c r="M502" s="64" t="s">
        <v>164</v>
      </c>
    </row>
    <row r="503" spans="1:13" ht="13.5">
      <c r="A503" s="13" t="s">
        <v>0</v>
      </c>
      <c r="B503" s="15"/>
      <c r="C503" s="15"/>
      <c r="D503" s="15"/>
      <c r="E503" s="13" t="s">
        <v>564</v>
      </c>
      <c r="F503" s="15"/>
      <c r="G503" s="13" t="s">
        <v>579</v>
      </c>
      <c r="H503" s="13"/>
      <c r="I503" s="66" t="s">
        <v>500</v>
      </c>
      <c r="J503" s="13"/>
      <c r="K503" s="83" t="s">
        <v>501</v>
      </c>
      <c r="L503" s="13" t="s">
        <v>490</v>
      </c>
      <c r="M503" s="64" t="s">
        <v>166</v>
      </c>
    </row>
    <row r="504" spans="1:13" ht="13.5">
      <c r="A504" s="13" t="s">
        <v>207</v>
      </c>
      <c r="B504" s="15"/>
      <c r="C504" s="13" t="s">
        <v>1</v>
      </c>
      <c r="D504" s="13"/>
      <c r="E504" s="13" t="s">
        <v>2</v>
      </c>
      <c r="F504" s="13"/>
      <c r="G504" s="13" t="s">
        <v>492</v>
      </c>
      <c r="H504" s="13"/>
      <c r="I504" s="66" t="s">
        <v>122</v>
      </c>
      <c r="J504" s="13"/>
      <c r="K504" s="83" t="s">
        <v>617</v>
      </c>
      <c r="L504" s="13" t="s">
        <v>491</v>
      </c>
      <c r="M504" s="64" t="s">
        <v>165</v>
      </c>
    </row>
    <row r="505" spans="1:13" ht="13.5">
      <c r="A505" s="53" t="s">
        <v>3</v>
      </c>
      <c r="B505" s="53" t="s">
        <v>3</v>
      </c>
      <c r="C505" s="53" t="s">
        <v>3</v>
      </c>
      <c r="D505" s="16" t="s">
        <v>3</v>
      </c>
      <c r="E505" s="16" t="s">
        <v>3</v>
      </c>
      <c r="F505" s="16" t="s">
        <v>3</v>
      </c>
      <c r="G505" s="16" t="s">
        <v>3</v>
      </c>
      <c r="H505" s="16" t="s">
        <v>3</v>
      </c>
      <c r="I505" s="16" t="s">
        <v>3</v>
      </c>
      <c r="J505" s="16"/>
      <c r="K505" s="16" t="s">
        <v>3</v>
      </c>
      <c r="L505" s="16"/>
      <c r="M505" s="16" t="s">
        <v>3</v>
      </c>
    </row>
    <row r="506" spans="1:13" ht="13.5">
      <c r="A506" s="14" t="s">
        <v>536</v>
      </c>
      <c r="B506" s="15"/>
      <c r="C506" s="14" t="s">
        <v>537</v>
      </c>
      <c r="D506" s="17"/>
      <c r="E506" s="18">
        <v>33326</v>
      </c>
      <c r="F506" s="18"/>
      <c r="G506" s="18">
        <v>33326</v>
      </c>
      <c r="H506" s="12"/>
      <c r="I506" s="18">
        <v>0</v>
      </c>
      <c r="J506" s="18"/>
      <c r="K506" s="18">
        <v>0</v>
      </c>
      <c r="L506" s="18">
        <f>+K506-G506</f>
        <v>-33326</v>
      </c>
      <c r="M506" s="32">
        <f>SUM((K506/G506)-1)</f>
        <v>-1</v>
      </c>
    </row>
    <row r="507" spans="1:13" ht="13.5">
      <c r="A507" s="14"/>
      <c r="B507" s="15"/>
      <c r="C507" s="14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3.5">
      <c r="A508" s="53" t="s">
        <v>9</v>
      </c>
      <c r="B508" s="53" t="s">
        <v>9</v>
      </c>
      <c r="C508" s="53" t="s">
        <v>9</v>
      </c>
      <c r="D508" s="16" t="s">
        <v>9</v>
      </c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3.5">
      <c r="A509" s="14" t="s">
        <v>16</v>
      </c>
      <c r="B509" s="15"/>
      <c r="C509" s="15"/>
      <c r="D509" s="12"/>
      <c r="E509" s="18">
        <f>SUM(E506)</f>
        <v>33326</v>
      </c>
      <c r="F509" s="12"/>
      <c r="G509" s="18">
        <f>SUM(G506)</f>
        <v>33326</v>
      </c>
      <c r="H509" s="18"/>
      <c r="I509" s="18">
        <f>SUM(I506)</f>
        <v>0</v>
      </c>
      <c r="J509" s="18"/>
      <c r="K509" s="18">
        <f>SUM(K506)</f>
        <v>0</v>
      </c>
      <c r="L509" s="18">
        <f>+K509-G509</f>
        <v>-33326</v>
      </c>
      <c r="M509" s="32">
        <f>SUM((K509/G509)-1)</f>
        <v>-1</v>
      </c>
    </row>
    <row r="510" spans="1:13" ht="13.5">
      <c r="A510" s="14"/>
      <c r="B510" s="15"/>
      <c r="C510" s="15"/>
      <c r="D510" s="12"/>
      <c r="E510" s="18"/>
      <c r="F510" s="12"/>
      <c r="G510" s="18"/>
      <c r="H510" s="18"/>
      <c r="I510" s="18"/>
      <c r="J510" s="18"/>
      <c r="K510" s="18"/>
      <c r="L510" s="18"/>
      <c r="M510" s="32"/>
    </row>
    <row r="511" spans="1:13" ht="13.5">
      <c r="A511" s="14"/>
      <c r="B511" s="15"/>
      <c r="C511" s="14"/>
      <c r="D511" s="17"/>
      <c r="E511" s="18"/>
      <c r="F511" s="18"/>
      <c r="G511" s="18"/>
      <c r="H511" s="12"/>
      <c r="I511" s="18"/>
      <c r="J511" s="18"/>
      <c r="K511" s="18"/>
      <c r="L511" s="18"/>
      <c r="M511" s="32"/>
    </row>
    <row r="512" spans="1:13" ht="13.5">
      <c r="A512" s="14"/>
      <c r="B512" s="15"/>
      <c r="C512" s="14"/>
      <c r="D512" s="17"/>
      <c r="E512" s="18"/>
      <c r="F512" s="18"/>
      <c r="G512" s="18"/>
      <c r="H512" s="12"/>
      <c r="I512" s="18"/>
      <c r="J512" s="18"/>
      <c r="K512" s="18"/>
      <c r="L512" s="18"/>
      <c r="M512" s="32"/>
    </row>
    <row r="513" spans="1:13" ht="13.5">
      <c r="A513" s="14"/>
      <c r="B513" s="15"/>
      <c r="C513" s="14"/>
      <c r="D513" s="17"/>
      <c r="E513" s="18"/>
      <c r="F513" s="18"/>
      <c r="G513" s="18"/>
      <c r="H513" s="12"/>
      <c r="I513" s="18"/>
      <c r="J513" s="18"/>
      <c r="K513" s="18"/>
      <c r="L513" s="18"/>
      <c r="M513" s="32"/>
    </row>
    <row r="514" spans="1:13" ht="13.5">
      <c r="A514" s="53" t="s">
        <v>9</v>
      </c>
      <c r="B514" s="53" t="s">
        <v>9</v>
      </c>
      <c r="C514" s="53" t="s">
        <v>9</v>
      </c>
      <c r="D514" s="16" t="s">
        <v>9</v>
      </c>
      <c r="E514" s="16" t="s">
        <v>9</v>
      </c>
      <c r="F514" s="16"/>
      <c r="G514" s="16" t="s">
        <v>9</v>
      </c>
      <c r="H514" s="16" t="s">
        <v>9</v>
      </c>
      <c r="I514" s="16" t="s">
        <v>9</v>
      </c>
      <c r="J514" s="16"/>
      <c r="K514" s="16" t="s">
        <v>9</v>
      </c>
      <c r="L514" s="16"/>
      <c r="M514" s="16" t="s">
        <v>9</v>
      </c>
    </row>
    <row r="515" spans="1:13" ht="13.5">
      <c r="A515" s="14"/>
      <c r="B515" s="15"/>
      <c r="C515" s="15"/>
      <c r="D515" s="12"/>
      <c r="E515" s="18"/>
      <c r="F515" s="12"/>
      <c r="G515" s="18"/>
      <c r="H515" s="18">
        <f>SUM(H511:H512)</f>
        <v>0</v>
      </c>
      <c r="I515" s="67"/>
      <c r="J515" s="18">
        <f>SUM(J511:J512)</f>
        <v>0</v>
      </c>
      <c r="K515" s="18"/>
      <c r="L515" s="18">
        <f>+K515-G515</f>
        <v>0</v>
      </c>
      <c r="M515" s="32"/>
    </row>
    <row r="516" spans="1:13" ht="13.5">
      <c r="A516" s="14"/>
      <c r="B516" s="15"/>
      <c r="C516" s="15"/>
      <c r="D516" s="17"/>
      <c r="E516" s="18"/>
      <c r="F516" s="17"/>
      <c r="G516" s="26"/>
      <c r="H516" s="18"/>
      <c r="I516" s="18"/>
      <c r="J516" s="18"/>
      <c r="K516" s="18"/>
      <c r="L516" s="18"/>
      <c r="M516" s="32"/>
    </row>
    <row r="517" spans="1:13" ht="13.5">
      <c r="A517" s="14"/>
      <c r="B517" s="15"/>
      <c r="C517" s="14"/>
      <c r="D517" s="16"/>
      <c r="E517" s="18"/>
      <c r="F517" s="18">
        <v>100</v>
      </c>
      <c r="G517" s="18"/>
      <c r="H517" s="18">
        <v>100</v>
      </c>
      <c r="I517" s="18"/>
      <c r="J517" s="18"/>
      <c r="K517" s="18"/>
      <c r="L517" s="18"/>
      <c r="M517" s="32"/>
    </row>
    <row r="518" spans="1:13" ht="13.5">
      <c r="A518" s="53" t="s">
        <v>9</v>
      </c>
      <c r="B518" s="53" t="s">
        <v>9</v>
      </c>
      <c r="C518" s="53" t="s">
        <v>9</v>
      </c>
      <c r="D518" s="16" t="s">
        <v>9</v>
      </c>
      <c r="E518" s="16" t="s">
        <v>9</v>
      </c>
      <c r="F518" s="16" t="s">
        <v>9</v>
      </c>
      <c r="G518" s="16" t="s">
        <v>9</v>
      </c>
      <c r="H518" s="16" t="s">
        <v>9</v>
      </c>
      <c r="I518" s="16" t="s">
        <v>9</v>
      </c>
      <c r="J518" s="16"/>
      <c r="K518" s="16" t="s">
        <v>9</v>
      </c>
      <c r="L518" s="16"/>
      <c r="M518" s="16" t="s">
        <v>9</v>
      </c>
    </row>
    <row r="519" spans="1:13" ht="13.5">
      <c r="A519" s="14"/>
      <c r="B519" s="15"/>
      <c r="C519" s="15"/>
      <c r="D519" s="12"/>
      <c r="E519" s="18"/>
      <c r="F519" s="12"/>
      <c r="G519" s="18"/>
      <c r="H519" s="18">
        <f>SUM(H517)</f>
        <v>100</v>
      </c>
      <c r="I519" s="18"/>
      <c r="J519" s="18">
        <f>SUM(J517)</f>
        <v>0</v>
      </c>
      <c r="K519" s="18"/>
      <c r="L519" s="18"/>
      <c r="M519" s="32"/>
    </row>
    <row r="520" spans="1:13" ht="13.5">
      <c r="A520" s="53" t="s">
        <v>9</v>
      </c>
      <c r="B520" s="53" t="s">
        <v>9</v>
      </c>
      <c r="C520" s="53" t="s">
        <v>9</v>
      </c>
      <c r="D520" s="16" t="s">
        <v>9</v>
      </c>
      <c r="E520" s="16" t="s">
        <v>9</v>
      </c>
      <c r="F520" s="16" t="s">
        <v>9</v>
      </c>
      <c r="G520" s="16" t="s">
        <v>9</v>
      </c>
      <c r="H520" s="16" t="s">
        <v>9</v>
      </c>
      <c r="I520" s="16" t="s">
        <v>9</v>
      </c>
      <c r="J520" s="16"/>
      <c r="K520" s="16" t="s">
        <v>9</v>
      </c>
      <c r="L520" s="16"/>
      <c r="M520" s="16" t="s">
        <v>9</v>
      </c>
    </row>
    <row r="521" spans="1:13" ht="13.5">
      <c r="A521" s="53"/>
      <c r="B521" s="53"/>
      <c r="C521" s="53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3.5">
      <c r="A522" s="53" t="s">
        <v>9</v>
      </c>
      <c r="B522" s="53" t="s">
        <v>9</v>
      </c>
      <c r="C522" s="53" t="s">
        <v>9</v>
      </c>
      <c r="D522" s="16" t="s">
        <v>9</v>
      </c>
      <c r="E522" s="16" t="s">
        <v>9</v>
      </c>
      <c r="F522" s="16" t="s">
        <v>9</v>
      </c>
      <c r="G522" s="16" t="s">
        <v>9</v>
      </c>
      <c r="H522" s="16" t="s">
        <v>9</v>
      </c>
      <c r="I522" s="16" t="s">
        <v>9</v>
      </c>
      <c r="J522" s="16"/>
      <c r="K522" s="16" t="s">
        <v>9</v>
      </c>
      <c r="L522" s="16"/>
      <c r="M522" s="16" t="s">
        <v>9</v>
      </c>
    </row>
    <row r="523" spans="1:13" ht="13.5">
      <c r="A523" s="14"/>
      <c r="B523" s="15"/>
      <c r="C523" s="15"/>
      <c r="D523" s="16"/>
      <c r="E523" s="18"/>
      <c r="F523" s="12"/>
      <c r="G523" s="18"/>
      <c r="H523" s="18"/>
      <c r="I523" s="18"/>
      <c r="J523" s="18"/>
      <c r="K523" s="18"/>
      <c r="L523" s="18"/>
      <c r="M523" s="32"/>
    </row>
    <row r="524" spans="1:13" ht="13.5">
      <c r="A524" s="14"/>
      <c r="B524" s="15"/>
      <c r="C524" s="15"/>
      <c r="D524" s="12"/>
      <c r="E524" s="18"/>
      <c r="F524" s="12"/>
      <c r="G524" s="18"/>
      <c r="H524" s="18"/>
      <c r="I524" s="18"/>
      <c r="J524" s="18"/>
      <c r="K524" s="18"/>
      <c r="L524" s="18"/>
      <c r="M524" s="32"/>
    </row>
    <row r="525" spans="1:13" ht="13.5">
      <c r="A525" s="14" t="s">
        <v>171</v>
      </c>
      <c r="B525" s="15"/>
      <c r="C525" s="15"/>
      <c r="D525" s="12"/>
      <c r="E525" s="18">
        <f>SUM(E509+E515+E519+E523)</f>
        <v>33326</v>
      </c>
      <c r="F525" s="12"/>
      <c r="G525" s="18">
        <v>33326</v>
      </c>
      <c r="H525" s="18">
        <f>SUM(H509+H515+H519+H523)</f>
        <v>100</v>
      </c>
      <c r="I525" s="18">
        <v>0</v>
      </c>
      <c r="J525" s="18"/>
      <c r="K525" s="18">
        <f>SUM(K509+K515+K519+K523)</f>
        <v>0</v>
      </c>
      <c r="L525" s="18">
        <f>+K525-G525</f>
        <v>-33326</v>
      </c>
      <c r="M525" s="32">
        <f>SUM((K525/G525)-1)</f>
        <v>-1</v>
      </c>
    </row>
    <row r="526" spans="1:13" ht="13.5">
      <c r="A526" s="12"/>
      <c r="B526" s="12"/>
      <c r="C526" s="12"/>
      <c r="D526" s="12"/>
      <c r="E526" s="16" t="s">
        <v>3</v>
      </c>
      <c r="F526" s="16" t="s">
        <v>3</v>
      </c>
      <c r="G526" s="16" t="s">
        <v>3</v>
      </c>
      <c r="H526" s="16" t="s">
        <v>3</v>
      </c>
      <c r="I526" s="16" t="s">
        <v>3</v>
      </c>
      <c r="J526" s="16"/>
      <c r="K526" s="16" t="s">
        <v>3</v>
      </c>
      <c r="L526" s="16"/>
      <c r="M526" s="16" t="s">
        <v>3</v>
      </c>
    </row>
    <row r="527" spans="1:13" ht="13.5">
      <c r="A527" s="15"/>
      <c r="B527" s="12"/>
      <c r="C527" s="12"/>
      <c r="D527" s="12"/>
      <c r="E527" s="12"/>
      <c r="F527" s="12"/>
      <c r="G527" s="12"/>
      <c r="H527" s="12"/>
      <c r="I527" s="16"/>
      <c r="J527" s="16"/>
      <c r="K527" s="12"/>
      <c r="L527" s="12"/>
      <c r="M527" s="54"/>
    </row>
    <row r="528" spans="1:13" ht="13.5">
      <c r="A528" s="84" t="s">
        <v>631</v>
      </c>
      <c r="B528" s="75"/>
      <c r="C528" s="75"/>
      <c r="D528" s="12"/>
      <c r="E528" s="12"/>
      <c r="F528" s="12"/>
      <c r="G528" s="12"/>
      <c r="H528" s="12"/>
      <c r="I528" s="16"/>
      <c r="J528" s="16"/>
      <c r="K528" s="12"/>
      <c r="L528" s="12"/>
      <c r="M528" s="54"/>
    </row>
    <row r="529" spans="1:13" ht="13.5">
      <c r="A529" s="15"/>
      <c r="B529" s="12"/>
      <c r="C529" s="12"/>
      <c r="D529" s="12"/>
      <c r="E529" s="12"/>
      <c r="F529" s="12"/>
      <c r="G529" s="12"/>
      <c r="H529" s="12"/>
      <c r="I529" s="16"/>
      <c r="J529" s="16"/>
      <c r="K529" s="12"/>
      <c r="L529" s="12"/>
      <c r="M529" s="54"/>
    </row>
    <row r="530" spans="1:13" ht="13.5">
      <c r="A530" s="15"/>
      <c r="B530" s="12"/>
      <c r="C530" s="12"/>
      <c r="D530" s="12"/>
      <c r="E530" s="12"/>
      <c r="F530" s="12"/>
      <c r="G530" s="12"/>
      <c r="H530" s="12"/>
      <c r="I530" s="16"/>
      <c r="J530" s="47"/>
      <c r="K530" s="46"/>
      <c r="L530" s="46"/>
      <c r="M530" s="48"/>
    </row>
    <row r="531" spans="1:13" ht="13.5">
      <c r="A531" s="15"/>
      <c r="B531" s="12"/>
      <c r="C531" s="12"/>
      <c r="D531" s="12"/>
      <c r="E531" s="12"/>
      <c r="F531" s="12"/>
      <c r="G531" s="12"/>
      <c r="H531" s="12"/>
      <c r="I531" s="16"/>
      <c r="J531" s="47"/>
      <c r="K531" s="46"/>
      <c r="L531" s="46"/>
      <c r="M531" s="48"/>
    </row>
    <row r="532" spans="1:13" ht="13.5">
      <c r="A532" s="14"/>
      <c r="B532" s="17"/>
      <c r="C532" s="17"/>
      <c r="D532" s="17"/>
      <c r="E532" s="17"/>
      <c r="F532" s="17"/>
      <c r="G532" s="17"/>
      <c r="H532" s="17"/>
      <c r="I532" s="17"/>
      <c r="J532" s="47"/>
      <c r="K532" s="46"/>
      <c r="L532" s="46"/>
      <c r="M532" s="48"/>
    </row>
    <row r="533" spans="1:13" ht="13.5">
      <c r="A533" s="37"/>
      <c r="B533" s="37"/>
      <c r="C533" s="37"/>
      <c r="D533" s="37"/>
      <c r="E533" s="37"/>
      <c r="F533" s="37"/>
      <c r="G533" s="16"/>
      <c r="H533" s="16"/>
      <c r="I533" s="16"/>
      <c r="J533" s="16"/>
      <c r="K533" s="16"/>
      <c r="L533" s="16"/>
      <c r="M533" s="1"/>
    </row>
    <row r="534" spans="1:13" ht="13.5">
      <c r="A534" s="12"/>
      <c r="B534" s="12"/>
      <c r="C534" s="12"/>
      <c r="D534" s="12"/>
      <c r="E534" s="12"/>
      <c r="F534" s="12"/>
      <c r="G534" s="16"/>
      <c r="H534" s="16"/>
      <c r="I534" s="16"/>
      <c r="J534" s="16"/>
      <c r="K534" s="16"/>
      <c r="L534" s="16"/>
      <c r="M534" s="1"/>
    </row>
    <row r="535" spans="1:12" ht="13.5">
      <c r="A535" s="17"/>
      <c r="B535" s="12"/>
      <c r="C535" s="17"/>
      <c r="D535" s="17"/>
      <c r="E535" s="17"/>
      <c r="F535" s="17"/>
      <c r="G535" s="19"/>
      <c r="H535" s="18"/>
      <c r="I535" s="18"/>
      <c r="J535" s="18"/>
      <c r="K535" s="26"/>
      <c r="L535" s="26"/>
    </row>
    <row r="536" spans="1:12" ht="18.75">
      <c r="A536" s="87" t="s">
        <v>115</v>
      </c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16"/>
    </row>
    <row r="537" spans="1:12" ht="15.75">
      <c r="A537" s="86" t="s">
        <v>619</v>
      </c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18"/>
    </row>
    <row r="538" spans="1:12" ht="15.75">
      <c r="A538" s="86" t="s">
        <v>580</v>
      </c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18"/>
    </row>
    <row r="539" spans="1:12" ht="15.75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18"/>
    </row>
    <row r="540" spans="1:13" ht="13.5">
      <c r="A540" s="12"/>
      <c r="B540" s="12"/>
      <c r="C540" s="12"/>
      <c r="D540" s="12"/>
      <c r="E540" s="33"/>
      <c r="F540" s="33"/>
      <c r="G540" s="33"/>
      <c r="H540" s="13"/>
      <c r="I540" s="66" t="s">
        <v>620</v>
      </c>
      <c r="J540" s="13"/>
      <c r="K540" s="83" t="s">
        <v>620</v>
      </c>
      <c r="L540" s="13" t="s">
        <v>489</v>
      </c>
      <c r="M540" s="64" t="s">
        <v>164</v>
      </c>
    </row>
    <row r="541" spans="1:13" ht="13.5">
      <c r="A541" s="13" t="s">
        <v>0</v>
      </c>
      <c r="B541" s="15"/>
      <c r="C541" s="15"/>
      <c r="D541" s="15"/>
      <c r="E541" s="13" t="s">
        <v>564</v>
      </c>
      <c r="F541" s="15"/>
      <c r="G541" s="13" t="s">
        <v>579</v>
      </c>
      <c r="H541" s="13"/>
      <c r="I541" s="66" t="s">
        <v>500</v>
      </c>
      <c r="J541" s="13"/>
      <c r="K541" s="83" t="s">
        <v>501</v>
      </c>
      <c r="L541" s="13" t="s">
        <v>490</v>
      </c>
      <c r="M541" s="64" t="s">
        <v>166</v>
      </c>
    </row>
    <row r="542" spans="1:13" ht="13.5">
      <c r="A542" s="13" t="s">
        <v>207</v>
      </c>
      <c r="B542" s="15"/>
      <c r="C542" s="13" t="s">
        <v>1</v>
      </c>
      <c r="D542" s="13"/>
      <c r="E542" s="13" t="s">
        <v>2</v>
      </c>
      <c r="F542" s="13"/>
      <c r="G542" s="13" t="s">
        <v>492</v>
      </c>
      <c r="H542" s="13"/>
      <c r="I542" s="66" t="s">
        <v>122</v>
      </c>
      <c r="J542" s="13"/>
      <c r="K542" s="83" t="s">
        <v>617</v>
      </c>
      <c r="L542" s="13" t="s">
        <v>491</v>
      </c>
      <c r="M542" s="64" t="s">
        <v>165</v>
      </c>
    </row>
    <row r="543" spans="1:13" ht="13.5">
      <c r="A543" s="53" t="s">
        <v>3</v>
      </c>
      <c r="B543" s="53" t="s">
        <v>3</v>
      </c>
      <c r="C543" s="53" t="s">
        <v>3</v>
      </c>
      <c r="D543" s="16" t="s">
        <v>3</v>
      </c>
      <c r="E543" s="16" t="s">
        <v>3</v>
      </c>
      <c r="F543" s="16" t="s">
        <v>3</v>
      </c>
      <c r="G543" s="16" t="s">
        <v>3</v>
      </c>
      <c r="H543" s="16" t="s">
        <v>3</v>
      </c>
      <c r="I543" s="16" t="s">
        <v>3</v>
      </c>
      <c r="J543" s="16"/>
      <c r="K543" s="16" t="s">
        <v>3</v>
      </c>
      <c r="L543" s="16"/>
      <c r="M543" s="16" t="s">
        <v>3</v>
      </c>
    </row>
    <row r="544" spans="1:13" ht="13.5">
      <c r="A544" s="14" t="s">
        <v>601</v>
      </c>
      <c r="B544" s="15"/>
      <c r="C544" s="14" t="s">
        <v>8</v>
      </c>
      <c r="D544" s="17"/>
      <c r="E544" s="18">
        <v>0</v>
      </c>
      <c r="F544" s="17"/>
      <c r="G544" s="18">
        <v>34944</v>
      </c>
      <c r="H544" s="18"/>
      <c r="I544" s="18">
        <v>0</v>
      </c>
      <c r="J544" s="18"/>
      <c r="K544" s="18">
        <v>0</v>
      </c>
      <c r="L544" s="18">
        <f>+K544-G544</f>
        <v>-34944</v>
      </c>
      <c r="M544" s="32">
        <v>1</v>
      </c>
    </row>
    <row r="545" spans="1:13" ht="13.5">
      <c r="A545" s="14" t="s">
        <v>625</v>
      </c>
      <c r="B545" s="15"/>
      <c r="C545" s="14" t="s">
        <v>624</v>
      </c>
      <c r="D545" s="17"/>
      <c r="E545" s="18">
        <v>0</v>
      </c>
      <c r="F545" s="17"/>
      <c r="G545" s="18">
        <v>0</v>
      </c>
      <c r="H545" s="18"/>
      <c r="I545" s="18">
        <v>60000</v>
      </c>
      <c r="J545" s="18"/>
      <c r="K545" s="18">
        <v>55000</v>
      </c>
      <c r="L545" s="18">
        <f>+K545-G545</f>
        <v>55000</v>
      </c>
      <c r="M545" s="32">
        <v>1</v>
      </c>
    </row>
    <row r="546" spans="1:13" ht="13.5">
      <c r="A546" s="14"/>
      <c r="B546" s="15"/>
      <c r="C546" s="14"/>
      <c r="D546" s="17"/>
      <c r="E546" s="18"/>
      <c r="F546" s="17"/>
      <c r="G546" s="18"/>
      <c r="H546" s="18"/>
      <c r="I546" s="18"/>
      <c r="J546" s="18"/>
      <c r="K546" s="18"/>
      <c r="L546" s="18"/>
      <c r="M546" s="32"/>
    </row>
    <row r="547" spans="1:13" ht="13.5">
      <c r="A547" s="53" t="s">
        <v>9</v>
      </c>
      <c r="B547" s="53" t="s">
        <v>9</v>
      </c>
      <c r="C547" s="53" t="s">
        <v>9</v>
      </c>
      <c r="D547" s="16" t="s">
        <v>9</v>
      </c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3.5">
      <c r="A548" s="14" t="s">
        <v>10</v>
      </c>
      <c r="B548" s="15"/>
      <c r="C548" s="15"/>
      <c r="D548" s="12"/>
      <c r="E548" s="18">
        <f>SUM(E544)</f>
        <v>0</v>
      </c>
      <c r="F548" s="12"/>
      <c r="G548" s="18">
        <f>SUM(G544:G546)</f>
        <v>34944</v>
      </c>
      <c r="H548" s="18"/>
      <c r="I548" s="18">
        <f>SUM(I544:I546)</f>
        <v>60000</v>
      </c>
      <c r="J548" s="18"/>
      <c r="K548" s="18">
        <f>SUM(K545)</f>
        <v>55000</v>
      </c>
      <c r="L548" s="18">
        <f>+K548-G548</f>
        <v>20056</v>
      </c>
      <c r="M548" s="32">
        <v>1</v>
      </c>
    </row>
    <row r="549" spans="1:13" ht="13.5">
      <c r="A549" s="14"/>
      <c r="B549" s="15"/>
      <c r="C549" s="15"/>
      <c r="D549" s="12"/>
      <c r="E549" s="18"/>
      <c r="F549" s="12"/>
      <c r="G549" s="18"/>
      <c r="H549" s="18"/>
      <c r="I549" s="18"/>
      <c r="J549" s="18"/>
      <c r="K549" s="18"/>
      <c r="L549" s="18"/>
      <c r="M549" s="32"/>
    </row>
    <row r="550" spans="1:13" ht="13.5">
      <c r="A550" s="14" t="s">
        <v>602</v>
      </c>
      <c r="B550" s="15"/>
      <c r="C550" s="14" t="s">
        <v>11</v>
      </c>
      <c r="D550" s="17"/>
      <c r="E550" s="18">
        <v>0</v>
      </c>
      <c r="F550" s="18"/>
      <c r="G550" s="18">
        <v>250</v>
      </c>
      <c r="H550" s="12"/>
      <c r="I550" s="18">
        <v>300</v>
      </c>
      <c r="J550" s="18"/>
      <c r="K550" s="18">
        <v>300</v>
      </c>
      <c r="L550" s="18">
        <f>+K550-G550</f>
        <v>50</v>
      </c>
      <c r="M550" s="32">
        <v>1</v>
      </c>
    </row>
    <row r="551" spans="1:13" ht="13.5">
      <c r="A551" s="14" t="s">
        <v>603</v>
      </c>
      <c r="B551" s="15"/>
      <c r="C551" s="14" t="s">
        <v>14</v>
      </c>
      <c r="D551" s="17"/>
      <c r="E551" s="18">
        <v>0</v>
      </c>
      <c r="F551" s="18"/>
      <c r="G551" s="18">
        <v>1000</v>
      </c>
      <c r="H551" s="12"/>
      <c r="I551" s="18">
        <v>1000</v>
      </c>
      <c r="J551" s="18"/>
      <c r="K551" s="18">
        <v>1000</v>
      </c>
      <c r="L551" s="18">
        <f>+K551-G551</f>
        <v>0</v>
      </c>
      <c r="M551" s="32">
        <v>1</v>
      </c>
    </row>
    <row r="552" spans="1:13" ht="13.5">
      <c r="A552" s="14" t="s">
        <v>604</v>
      </c>
      <c r="B552" s="15"/>
      <c r="C552" s="14" t="s">
        <v>595</v>
      </c>
      <c r="D552" s="17"/>
      <c r="E552" s="18"/>
      <c r="F552" s="18"/>
      <c r="G552" s="18">
        <v>41600</v>
      </c>
      <c r="H552" s="12"/>
      <c r="I552" s="18">
        <v>40000</v>
      </c>
      <c r="J552" s="18"/>
      <c r="K552" s="18">
        <v>37500</v>
      </c>
      <c r="L552" s="18">
        <f>+K552-G552</f>
        <v>-4100</v>
      </c>
      <c r="M552" s="32">
        <v>1</v>
      </c>
    </row>
    <row r="553" spans="1:13" ht="13.5">
      <c r="A553" s="53" t="s">
        <v>9</v>
      </c>
      <c r="B553" s="53" t="s">
        <v>9</v>
      </c>
      <c r="C553" s="53" t="s">
        <v>9</v>
      </c>
      <c r="D553" s="16" t="s">
        <v>9</v>
      </c>
      <c r="E553" s="16" t="s">
        <v>9</v>
      </c>
      <c r="F553" s="16" t="s">
        <v>9</v>
      </c>
      <c r="G553" s="16" t="s">
        <v>9</v>
      </c>
      <c r="H553" s="16" t="s">
        <v>9</v>
      </c>
      <c r="I553" s="16" t="s">
        <v>9</v>
      </c>
      <c r="J553" s="16"/>
      <c r="K553" s="16" t="s">
        <v>9</v>
      </c>
      <c r="L553" s="16"/>
      <c r="M553" s="16" t="s">
        <v>9</v>
      </c>
    </row>
    <row r="554" spans="1:13" ht="13.5">
      <c r="A554" s="14" t="s">
        <v>16</v>
      </c>
      <c r="B554" s="15"/>
      <c r="C554" s="15"/>
      <c r="D554" s="12"/>
      <c r="E554" s="18">
        <f>SUM(E552)</f>
        <v>0</v>
      </c>
      <c r="F554" s="12"/>
      <c r="G554" s="18">
        <f>SUM(G550:G552)</f>
        <v>42850</v>
      </c>
      <c r="H554" s="18">
        <f>SUM(H550:H551)</f>
        <v>0</v>
      </c>
      <c r="I554" s="18">
        <f>SUM(I550:I552)</f>
        <v>41300</v>
      </c>
      <c r="J554" s="18">
        <f>SUM(J550:J551)</f>
        <v>0</v>
      </c>
      <c r="K554" s="18">
        <f>SUM(K550:K552)</f>
        <v>38800</v>
      </c>
      <c r="L554" s="18">
        <f>+K554-G554</f>
        <v>-4050</v>
      </c>
      <c r="M554" s="32">
        <v>1</v>
      </c>
    </row>
    <row r="555" spans="1:13" ht="13.5">
      <c r="A555" s="14"/>
      <c r="B555" s="15"/>
      <c r="C555" s="15"/>
      <c r="D555" s="17"/>
      <c r="E555" s="18"/>
      <c r="F555" s="17"/>
      <c r="G555" s="26"/>
      <c r="H555" s="18"/>
      <c r="I555" s="18"/>
      <c r="J555" s="18"/>
      <c r="K555" s="18"/>
      <c r="L555" s="18"/>
      <c r="M555" s="32"/>
    </row>
    <row r="556" spans="1:13" ht="13.5">
      <c r="A556" s="14"/>
      <c r="B556" s="15"/>
      <c r="C556" s="14"/>
      <c r="D556" s="16"/>
      <c r="E556" s="18"/>
      <c r="F556" s="18">
        <v>100</v>
      </c>
      <c r="G556" s="18"/>
      <c r="H556" s="18">
        <v>100</v>
      </c>
      <c r="I556" s="18"/>
      <c r="J556" s="18"/>
      <c r="K556" s="18"/>
      <c r="L556" s="18"/>
      <c r="M556" s="32"/>
    </row>
    <row r="557" spans="1:13" ht="13.5">
      <c r="A557" s="14"/>
      <c r="B557" s="15"/>
      <c r="C557" s="15"/>
      <c r="D557" s="12"/>
      <c r="E557" s="18"/>
      <c r="F557" s="12"/>
      <c r="G557" s="18"/>
      <c r="H557" s="18">
        <f>SUM(H556)</f>
        <v>100</v>
      </c>
      <c r="I557" s="18"/>
      <c r="J557" s="18">
        <f>SUM(J556)</f>
        <v>0</v>
      </c>
      <c r="K557" s="18"/>
      <c r="L557" s="18"/>
      <c r="M557" s="32"/>
    </row>
    <row r="558" spans="1:13" ht="13.5">
      <c r="A558" s="53"/>
      <c r="B558" s="53"/>
      <c r="C558" s="53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3.5">
      <c r="A559" s="14"/>
      <c r="B559" s="15"/>
      <c r="C559" s="15"/>
      <c r="D559" s="16"/>
      <c r="E559" s="18"/>
      <c r="F559" s="12"/>
      <c r="G559" s="18"/>
      <c r="H559" s="18"/>
      <c r="I559" s="18"/>
      <c r="J559" s="18"/>
      <c r="K559" s="18"/>
      <c r="L559" s="18"/>
      <c r="M559" s="32"/>
    </row>
    <row r="560" spans="1:13" ht="13.5">
      <c r="A560" s="14"/>
      <c r="B560" s="15"/>
      <c r="C560" s="15"/>
      <c r="D560" s="12"/>
      <c r="E560" s="18"/>
      <c r="F560" s="12"/>
      <c r="G560" s="18"/>
      <c r="H560" s="18"/>
      <c r="I560" s="18"/>
      <c r="J560" s="18"/>
      <c r="K560" s="18"/>
      <c r="L560" s="18"/>
      <c r="M560" s="32"/>
    </row>
    <row r="561" spans="1:13" ht="13.5">
      <c r="A561" s="14" t="s">
        <v>594</v>
      </c>
      <c r="B561" s="15"/>
      <c r="C561" s="15"/>
      <c r="D561" s="12"/>
      <c r="E561" s="18">
        <f>SUM(E548+E554+E557+E559)</f>
        <v>0</v>
      </c>
      <c r="F561" s="12"/>
      <c r="G561" s="18">
        <f>SUM(G548+G554)</f>
        <v>77794</v>
      </c>
      <c r="H561" s="18">
        <f>SUM(H548+H554+H557+H559)</f>
        <v>100</v>
      </c>
      <c r="I561" s="18">
        <f>SUM(I548+I554)</f>
        <v>101300</v>
      </c>
      <c r="J561" s="18"/>
      <c r="K561" s="18">
        <f>SUM(K548+K554+K557+K559)</f>
        <v>93800</v>
      </c>
      <c r="L561" s="18">
        <f>+K561-G561</f>
        <v>16006</v>
      </c>
      <c r="M561" s="32">
        <v>1</v>
      </c>
    </row>
    <row r="562" spans="1:13" ht="13.5">
      <c r="A562" s="12"/>
      <c r="B562" s="12"/>
      <c r="C562" s="12"/>
      <c r="D562" s="12"/>
      <c r="E562" s="16" t="s">
        <v>3</v>
      </c>
      <c r="F562" s="16" t="s">
        <v>3</v>
      </c>
      <c r="G562" s="16" t="s">
        <v>3</v>
      </c>
      <c r="H562" s="16" t="s">
        <v>3</v>
      </c>
      <c r="I562" s="16" t="s">
        <v>3</v>
      </c>
      <c r="J562" s="16"/>
      <c r="K562" s="16" t="s">
        <v>3</v>
      </c>
      <c r="L562" s="16"/>
      <c r="M562" s="16" t="s">
        <v>3</v>
      </c>
    </row>
    <row r="563" spans="1:12" ht="13.5">
      <c r="A563" s="14" t="s">
        <v>629</v>
      </c>
      <c r="B563" s="78"/>
      <c r="C563" s="78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79" t="s">
        <v>630</v>
      </c>
      <c r="B564" s="79"/>
      <c r="C564" s="79"/>
      <c r="D564" s="79"/>
      <c r="E564" s="79"/>
      <c r="F564" s="79"/>
      <c r="G564" s="79"/>
      <c r="H564" s="1"/>
      <c r="I564" s="1"/>
      <c r="J564" s="1"/>
      <c r="K564" s="1"/>
      <c r="L564" s="1"/>
    </row>
    <row r="565" spans="1:13" ht="13.5">
      <c r="A565" s="15" t="s">
        <v>635</v>
      </c>
      <c r="B565" s="12"/>
      <c r="C565" s="12"/>
      <c r="D565" s="12"/>
      <c r="E565" s="12"/>
      <c r="F565" s="12"/>
      <c r="G565" s="16"/>
      <c r="H565" s="12"/>
      <c r="I565" s="12"/>
      <c r="J565" s="12"/>
      <c r="K565" s="16"/>
      <c r="L565" s="16"/>
      <c r="M565" s="16"/>
    </row>
    <row r="566" spans="1:13" ht="13.5">
      <c r="A566" s="15" t="s">
        <v>641</v>
      </c>
      <c r="B566" s="12"/>
      <c r="C566" s="12"/>
      <c r="D566" s="12"/>
      <c r="E566" s="12"/>
      <c r="F566" s="12"/>
      <c r="G566" s="16"/>
      <c r="H566" s="12"/>
      <c r="I566" s="12"/>
      <c r="J566" s="12"/>
      <c r="K566" s="16"/>
      <c r="L566" s="16"/>
      <c r="M566" s="16"/>
    </row>
    <row r="567" spans="1:13" ht="13.5">
      <c r="A567" s="15" t="s">
        <v>621</v>
      </c>
      <c r="B567" s="12"/>
      <c r="C567" s="12"/>
      <c r="D567" s="12"/>
      <c r="E567" s="12"/>
      <c r="F567" s="12"/>
      <c r="G567" s="16"/>
      <c r="H567" s="12"/>
      <c r="I567" s="12"/>
      <c r="J567" s="12"/>
      <c r="K567" s="16"/>
      <c r="L567" s="16"/>
      <c r="M567" s="16"/>
    </row>
    <row r="568" spans="1:13" ht="13.5">
      <c r="A568" s="14"/>
      <c r="B568" s="17"/>
      <c r="C568" s="17"/>
      <c r="D568" s="17"/>
      <c r="E568" s="17"/>
      <c r="F568" s="12"/>
      <c r="G568" s="16"/>
      <c r="H568" s="12"/>
      <c r="I568" s="12"/>
      <c r="J568" s="12"/>
      <c r="K568" s="16"/>
      <c r="L568" s="16"/>
      <c r="M568" s="16"/>
    </row>
    <row r="569" ht="12">
      <c r="M569"/>
    </row>
    <row r="570" spans="1:13" ht="18.75">
      <c r="A570" s="87" t="s">
        <v>115</v>
      </c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41"/>
      <c r="M570"/>
    </row>
    <row r="571" spans="1:13" ht="15.75">
      <c r="A571" s="86" t="s">
        <v>619</v>
      </c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34"/>
      <c r="M571"/>
    </row>
    <row r="572" spans="1:13" ht="15.75">
      <c r="A572" s="86" t="s">
        <v>581</v>
      </c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34"/>
      <c r="M572"/>
    </row>
    <row r="573" spans="1:13" ht="12.75">
      <c r="A573" s="7"/>
      <c r="B573" s="7"/>
      <c r="C573" s="7"/>
      <c r="D573" s="7"/>
      <c r="E573" s="7"/>
      <c r="F573" s="7"/>
      <c r="G573" s="7"/>
      <c r="H573" s="1"/>
      <c r="I573" s="1"/>
      <c r="J573" s="1"/>
      <c r="K573" s="1"/>
      <c r="L573" s="1"/>
      <c r="M573" s="1"/>
    </row>
    <row r="574" spans="1:13" ht="12.75">
      <c r="A574" s="7"/>
      <c r="B574" s="7"/>
      <c r="C574" s="7"/>
      <c r="D574" s="7"/>
      <c r="E574" s="7"/>
      <c r="F574" s="7"/>
      <c r="G574" s="7"/>
      <c r="H574" s="1"/>
      <c r="I574" s="1"/>
      <c r="J574" s="1"/>
      <c r="K574" s="1"/>
      <c r="L574" s="1"/>
      <c r="M574" s="1"/>
    </row>
    <row r="575" spans="1:13" ht="12.75">
      <c r="A575" s="7"/>
      <c r="B575" s="7"/>
      <c r="C575" s="7"/>
      <c r="D575" s="7"/>
      <c r="E575" s="7"/>
      <c r="F575" s="7"/>
      <c r="G575" s="7"/>
      <c r="H575" s="1"/>
      <c r="I575" s="1"/>
      <c r="J575" s="1"/>
      <c r="K575" s="1"/>
      <c r="L575" s="1"/>
      <c r="M575" s="1"/>
    </row>
    <row r="576" spans="1:13" ht="13.5">
      <c r="A576" s="12"/>
      <c r="B576" s="12"/>
      <c r="C576" s="12"/>
      <c r="D576" s="12"/>
      <c r="E576" s="33"/>
      <c r="F576" s="33"/>
      <c r="G576" s="33"/>
      <c r="H576" s="13"/>
      <c r="I576" s="66" t="s">
        <v>620</v>
      </c>
      <c r="J576" s="13"/>
      <c r="K576" s="83" t="s">
        <v>620</v>
      </c>
      <c r="L576" s="13" t="s">
        <v>489</v>
      </c>
      <c r="M576" s="64" t="s">
        <v>164</v>
      </c>
    </row>
    <row r="577" spans="1:13" ht="13.5">
      <c r="A577" s="13" t="s">
        <v>0</v>
      </c>
      <c r="B577" s="15"/>
      <c r="C577" s="15"/>
      <c r="D577" s="15"/>
      <c r="E577" s="13" t="s">
        <v>564</v>
      </c>
      <c r="F577" s="15"/>
      <c r="G577" s="13" t="s">
        <v>579</v>
      </c>
      <c r="H577" s="13"/>
      <c r="I577" s="66" t="s">
        <v>500</v>
      </c>
      <c r="J577" s="13"/>
      <c r="K577" s="83" t="s">
        <v>501</v>
      </c>
      <c r="L577" s="13" t="s">
        <v>490</v>
      </c>
      <c r="M577" s="64" t="s">
        <v>166</v>
      </c>
    </row>
    <row r="578" spans="1:13" ht="13.5">
      <c r="A578" s="13" t="s">
        <v>207</v>
      </c>
      <c r="B578" s="15"/>
      <c r="C578" s="13" t="s">
        <v>1</v>
      </c>
      <c r="D578" s="13"/>
      <c r="E578" s="13" t="s">
        <v>2</v>
      </c>
      <c r="F578" s="13"/>
      <c r="G578" s="13" t="s">
        <v>492</v>
      </c>
      <c r="H578" s="13"/>
      <c r="I578" s="66" t="s">
        <v>122</v>
      </c>
      <c r="J578" s="13"/>
      <c r="K578" s="83" t="s">
        <v>617</v>
      </c>
      <c r="L578" s="13" t="s">
        <v>491</v>
      </c>
      <c r="M578" s="64" t="s">
        <v>165</v>
      </c>
    </row>
    <row r="579" spans="1:13" ht="13.5">
      <c r="A579" s="53" t="s">
        <v>3</v>
      </c>
      <c r="B579" s="53" t="s">
        <v>3</v>
      </c>
      <c r="C579" s="53" t="s">
        <v>3</v>
      </c>
      <c r="D579" s="16" t="s">
        <v>3</v>
      </c>
      <c r="E579" s="16" t="s">
        <v>3</v>
      </c>
      <c r="F579" s="16" t="s">
        <v>3</v>
      </c>
      <c r="G579" s="16" t="s">
        <v>3</v>
      </c>
      <c r="H579" s="16" t="s">
        <v>3</v>
      </c>
      <c r="I579" s="16" t="s">
        <v>3</v>
      </c>
      <c r="J579" s="16"/>
      <c r="K579" s="16" t="s">
        <v>3</v>
      </c>
      <c r="L579" s="16"/>
      <c r="M579" s="16" t="s">
        <v>3</v>
      </c>
    </row>
    <row r="580" spans="1:13" ht="13.5">
      <c r="A580" s="53" t="s">
        <v>9</v>
      </c>
      <c r="B580" s="53" t="s">
        <v>9</v>
      </c>
      <c r="C580" s="53" t="s">
        <v>9</v>
      </c>
      <c r="D580" s="16" t="s">
        <v>9</v>
      </c>
      <c r="E580" s="16" t="s">
        <v>9</v>
      </c>
      <c r="F580" s="16" t="s">
        <v>9</v>
      </c>
      <c r="G580" s="16" t="s">
        <v>9</v>
      </c>
      <c r="H580" s="16" t="s">
        <v>9</v>
      </c>
      <c r="I580" s="16" t="s">
        <v>9</v>
      </c>
      <c r="J580" s="16"/>
      <c r="K580" s="16" t="s">
        <v>9</v>
      </c>
      <c r="L580" s="16"/>
      <c r="M580" s="16" t="s">
        <v>9</v>
      </c>
    </row>
    <row r="581" spans="1:13" ht="13.5">
      <c r="A581" s="14" t="s">
        <v>582</v>
      </c>
      <c r="B581" s="15"/>
      <c r="C581" s="14" t="s">
        <v>11</v>
      </c>
      <c r="D581" s="12"/>
      <c r="E581" s="18">
        <v>84.92</v>
      </c>
      <c r="F581" s="12"/>
      <c r="G581" s="18">
        <v>0</v>
      </c>
      <c r="H581" s="12"/>
      <c r="I581" s="18">
        <v>200</v>
      </c>
      <c r="J581" s="18"/>
      <c r="K581" s="18">
        <v>200</v>
      </c>
      <c r="L581" s="18">
        <f>+K581-G581</f>
        <v>200</v>
      </c>
      <c r="M581" s="1"/>
    </row>
    <row r="582" spans="1:13" ht="13.5">
      <c r="A582" s="14" t="s">
        <v>583</v>
      </c>
      <c r="B582" s="15"/>
      <c r="C582" s="14" t="s">
        <v>12</v>
      </c>
      <c r="D582" s="17"/>
      <c r="E582" s="18">
        <v>1063.4</v>
      </c>
      <c r="F582" s="17"/>
      <c r="G582" s="18">
        <v>550</v>
      </c>
      <c r="H582" s="18"/>
      <c r="I582" s="18">
        <v>600</v>
      </c>
      <c r="J582" s="18"/>
      <c r="K582" s="18">
        <v>600</v>
      </c>
      <c r="L582" s="18">
        <f>+K582-G582</f>
        <v>50</v>
      </c>
      <c r="M582" s="32">
        <f>SUM((K582/G582)-1)</f>
        <v>0.09090909090909083</v>
      </c>
    </row>
    <row r="583" spans="1:13" ht="13.5">
      <c r="A583" s="14" t="s">
        <v>584</v>
      </c>
      <c r="B583" s="15"/>
      <c r="C583" s="14" t="s">
        <v>14</v>
      </c>
      <c r="D583" s="17"/>
      <c r="E583" s="18"/>
      <c r="F583" s="17"/>
      <c r="G583" s="18">
        <v>350</v>
      </c>
      <c r="H583" s="12"/>
      <c r="I583" s="18">
        <v>350</v>
      </c>
      <c r="J583" s="18"/>
      <c r="K583" s="18">
        <v>350</v>
      </c>
      <c r="L583" s="18">
        <f>+K583-G583</f>
        <v>0</v>
      </c>
      <c r="M583" s="32">
        <f>SUM((K583/G583)-1)</f>
        <v>0</v>
      </c>
    </row>
    <row r="584" spans="1:13" ht="13.5">
      <c r="A584" s="14" t="s">
        <v>585</v>
      </c>
      <c r="B584" s="15"/>
      <c r="C584" s="14" t="s">
        <v>15</v>
      </c>
      <c r="D584" s="17"/>
      <c r="E584" s="18">
        <v>12722.14</v>
      </c>
      <c r="F584" s="17"/>
      <c r="G584" s="67">
        <v>1000</v>
      </c>
      <c r="H584" s="12"/>
      <c r="I584" s="67">
        <v>0</v>
      </c>
      <c r="J584" s="18"/>
      <c r="K584" s="67">
        <v>0</v>
      </c>
      <c r="L584" s="18">
        <f>+K584-G584</f>
        <v>-1000</v>
      </c>
      <c r="M584" s="32">
        <f>SUM((K584/G584)-1)</f>
        <v>-1</v>
      </c>
    </row>
    <row r="585" spans="1:13" ht="13.5">
      <c r="A585" s="53" t="s">
        <v>9</v>
      </c>
      <c r="B585" s="53" t="s">
        <v>9</v>
      </c>
      <c r="C585" s="53" t="s">
        <v>9</v>
      </c>
      <c r="D585" s="16" t="s">
        <v>9</v>
      </c>
      <c r="E585" s="16" t="s">
        <v>9</v>
      </c>
      <c r="F585" s="16" t="s">
        <v>9</v>
      </c>
      <c r="G585" s="16" t="s">
        <v>9</v>
      </c>
      <c r="H585" s="16" t="s">
        <v>9</v>
      </c>
      <c r="I585" s="16" t="s">
        <v>9</v>
      </c>
      <c r="J585" s="16"/>
      <c r="K585" s="16" t="s">
        <v>9</v>
      </c>
      <c r="L585" s="16"/>
      <c r="M585" s="16" t="s">
        <v>9</v>
      </c>
    </row>
    <row r="586" spans="1:13" ht="13.5">
      <c r="A586" s="14" t="s">
        <v>16</v>
      </c>
      <c r="B586" s="15"/>
      <c r="C586" s="15"/>
      <c r="D586" s="16"/>
      <c r="E586" s="18">
        <f>SUM(E581:E584)</f>
        <v>13870.46</v>
      </c>
      <c r="F586" s="12"/>
      <c r="G586" s="18">
        <f>SUM(G581:G584)</f>
        <v>1900</v>
      </c>
      <c r="H586" s="18"/>
      <c r="I586" s="18">
        <f>SUM(I581:I584)</f>
        <v>1150</v>
      </c>
      <c r="J586" s="18"/>
      <c r="K586" s="18">
        <f>SUM(K581:K584)</f>
        <v>1150</v>
      </c>
      <c r="L586" s="18">
        <f>+K586-G586</f>
        <v>-750</v>
      </c>
      <c r="M586" s="32">
        <f>SUM((K586/G586)-1)</f>
        <v>-0.39473684210526316</v>
      </c>
    </row>
    <row r="587" spans="1:13" ht="13.5">
      <c r="A587" s="15"/>
      <c r="B587" s="15"/>
      <c r="C587" s="15"/>
      <c r="D587" s="12"/>
      <c r="E587" s="18"/>
      <c r="F587" s="12"/>
      <c r="G587" s="18"/>
      <c r="H587" s="18"/>
      <c r="I587" s="18"/>
      <c r="J587" s="18"/>
      <c r="K587" s="18"/>
      <c r="L587" s="18"/>
      <c r="M587" s="32"/>
    </row>
    <row r="588" spans="1:13" ht="13.5">
      <c r="A588" s="14" t="s">
        <v>586</v>
      </c>
      <c r="B588" s="15"/>
      <c r="C588" s="14" t="s">
        <v>23</v>
      </c>
      <c r="D588" s="12"/>
      <c r="E588" s="18">
        <v>0</v>
      </c>
      <c r="F588" s="12"/>
      <c r="G588" s="18">
        <v>100</v>
      </c>
      <c r="H588" s="18"/>
      <c r="I588" s="18">
        <v>100</v>
      </c>
      <c r="J588" s="18"/>
      <c r="K588" s="18">
        <v>100</v>
      </c>
      <c r="L588" s="18">
        <f>+K588-G588</f>
        <v>0</v>
      </c>
      <c r="M588" s="73">
        <v>0</v>
      </c>
    </row>
    <row r="589" spans="1:13" ht="13.5">
      <c r="A589" s="53" t="s">
        <v>9</v>
      </c>
      <c r="B589" s="53" t="s">
        <v>9</v>
      </c>
      <c r="C589" s="53" t="s">
        <v>9</v>
      </c>
      <c r="D589" s="16" t="s">
        <v>9</v>
      </c>
      <c r="E589" s="16" t="s">
        <v>9</v>
      </c>
      <c r="F589" s="16" t="s">
        <v>9</v>
      </c>
      <c r="G589" s="16" t="s">
        <v>9</v>
      </c>
      <c r="H589" s="16" t="s">
        <v>9</v>
      </c>
      <c r="I589" s="16" t="s">
        <v>9</v>
      </c>
      <c r="J589" s="16"/>
      <c r="K589" s="16" t="s">
        <v>9</v>
      </c>
      <c r="L589" s="16"/>
      <c r="M589" s="16" t="s">
        <v>9</v>
      </c>
    </row>
    <row r="590" spans="1:13" ht="13.5">
      <c r="A590" s="14" t="s">
        <v>18</v>
      </c>
      <c r="B590" s="15"/>
      <c r="C590" s="15"/>
      <c r="D590" s="16"/>
      <c r="E590" s="18">
        <f>SUM(E588)</f>
        <v>0</v>
      </c>
      <c r="F590" s="12"/>
      <c r="G590" s="18">
        <f>SUM(G588)</f>
        <v>100</v>
      </c>
      <c r="H590" s="18"/>
      <c r="I590" s="18">
        <f>SUM(I588)</f>
        <v>100</v>
      </c>
      <c r="J590" s="18"/>
      <c r="K590" s="18">
        <f>SUM(K588)</f>
        <v>100</v>
      </c>
      <c r="L590" s="18">
        <f>+K590-G590</f>
        <v>0</v>
      </c>
      <c r="M590" s="32">
        <f>SUM((K590/G590)-1)</f>
        <v>0</v>
      </c>
    </row>
    <row r="591" spans="1:13" ht="13.5">
      <c r="A591" s="15"/>
      <c r="B591" s="15"/>
      <c r="C591" s="15"/>
      <c r="D591" s="12"/>
      <c r="E591" s="18"/>
      <c r="F591" s="12"/>
      <c r="G591" s="18"/>
      <c r="H591" s="18"/>
      <c r="I591" s="18"/>
      <c r="J591" s="18"/>
      <c r="K591" s="18"/>
      <c r="L591" s="18"/>
      <c r="M591" s="32"/>
    </row>
    <row r="592" spans="1:13" ht="13.5">
      <c r="A592" s="14" t="s">
        <v>587</v>
      </c>
      <c r="B592" s="15"/>
      <c r="C592" s="15"/>
      <c r="D592" s="12"/>
      <c r="E592" s="18">
        <f>SUM(E586+E590)</f>
        <v>13870.46</v>
      </c>
      <c r="F592" s="12"/>
      <c r="G592" s="18">
        <f aca="true" t="shared" si="4" ref="G592:L592">SUM(G586+G590)</f>
        <v>2000</v>
      </c>
      <c r="H592" s="18">
        <f t="shared" si="4"/>
        <v>0</v>
      </c>
      <c r="I592" s="18">
        <f t="shared" si="4"/>
        <v>1250</v>
      </c>
      <c r="J592" s="18">
        <f t="shared" si="4"/>
        <v>0</v>
      </c>
      <c r="K592" s="18">
        <f t="shared" si="4"/>
        <v>1250</v>
      </c>
      <c r="L592" s="18">
        <f t="shared" si="4"/>
        <v>-750</v>
      </c>
      <c r="M592" s="32">
        <f>SUM((K592/G592)-1)</f>
        <v>-0.375</v>
      </c>
    </row>
    <row r="593" spans="1:13" ht="13.5">
      <c r="A593" s="12"/>
      <c r="B593" s="12"/>
      <c r="C593" s="12"/>
      <c r="D593" s="12"/>
      <c r="E593" s="16" t="s">
        <v>3</v>
      </c>
      <c r="F593" s="16" t="s">
        <v>3</v>
      </c>
      <c r="G593" s="16" t="s">
        <v>3</v>
      </c>
      <c r="H593" s="16" t="s">
        <v>3</v>
      </c>
      <c r="I593" s="16" t="s">
        <v>3</v>
      </c>
      <c r="J593" s="16"/>
      <c r="K593" s="16" t="s">
        <v>3</v>
      </c>
      <c r="L593" s="16"/>
      <c r="M593" s="16" t="s">
        <v>3</v>
      </c>
    </row>
    <row r="594" spans="1:13" ht="13.5">
      <c r="A594" s="15"/>
      <c r="B594" s="12"/>
      <c r="C594" s="12"/>
      <c r="D594" s="12"/>
      <c r="E594" s="12"/>
      <c r="F594" s="12"/>
      <c r="G594" s="16"/>
      <c r="H594" s="12"/>
      <c r="I594" s="12"/>
      <c r="J594" s="12"/>
      <c r="K594" s="16"/>
      <c r="L594" s="16"/>
      <c r="M594" s="16"/>
    </row>
    <row r="595" spans="1:13" ht="13.5">
      <c r="A595" s="15" t="s">
        <v>588</v>
      </c>
      <c r="B595" s="12"/>
      <c r="C595" s="12"/>
      <c r="D595" s="12"/>
      <c r="E595" s="12"/>
      <c r="F595" s="12"/>
      <c r="G595" s="16"/>
      <c r="H595" s="12"/>
      <c r="I595" s="12"/>
      <c r="J595" s="12"/>
      <c r="K595" s="16"/>
      <c r="L595" s="16"/>
      <c r="M595" s="16"/>
    </row>
    <row r="596" spans="1:13" ht="13.5">
      <c r="A596" s="15" t="s">
        <v>589</v>
      </c>
      <c r="B596" s="12"/>
      <c r="C596" s="12"/>
      <c r="D596" s="12"/>
      <c r="E596" s="12"/>
      <c r="F596" s="12"/>
      <c r="G596" s="16"/>
      <c r="H596" s="12"/>
      <c r="I596" s="12"/>
      <c r="J596" s="12"/>
      <c r="K596" s="16"/>
      <c r="L596" s="16"/>
      <c r="M596" s="16"/>
    </row>
    <row r="597" spans="1:13" ht="13.5">
      <c r="A597" s="15" t="s">
        <v>562</v>
      </c>
      <c r="B597" s="12"/>
      <c r="C597" s="12"/>
      <c r="D597" s="12"/>
      <c r="E597" s="12"/>
      <c r="F597" s="12"/>
      <c r="G597" s="16"/>
      <c r="H597" s="12"/>
      <c r="I597" s="12"/>
      <c r="J597" s="12"/>
      <c r="K597" s="16"/>
      <c r="L597" s="16"/>
      <c r="M597" s="16"/>
    </row>
    <row r="598" spans="1:13" ht="13.5">
      <c r="A598" s="15" t="s">
        <v>327</v>
      </c>
      <c r="B598" s="12"/>
      <c r="C598" s="12"/>
      <c r="D598" s="12"/>
      <c r="E598" s="12"/>
      <c r="F598" s="12"/>
      <c r="G598" s="16"/>
      <c r="H598" s="12"/>
      <c r="I598" s="12"/>
      <c r="J598" s="12"/>
      <c r="K598" s="16"/>
      <c r="L598" s="16"/>
      <c r="M598" s="16"/>
    </row>
    <row r="599" spans="1:13" ht="13.5">
      <c r="A599" s="15"/>
      <c r="B599" s="12"/>
      <c r="C599" s="12"/>
      <c r="D599" s="12"/>
      <c r="E599" s="12"/>
      <c r="F599" s="12"/>
      <c r="G599" s="16"/>
      <c r="H599" s="12"/>
      <c r="I599" s="12"/>
      <c r="J599" s="12"/>
      <c r="K599" s="16"/>
      <c r="L599" s="16"/>
      <c r="M599" s="16"/>
    </row>
    <row r="600" spans="1:13" ht="13.5">
      <c r="A600" s="14"/>
      <c r="B600" s="17"/>
      <c r="C600" s="17"/>
      <c r="D600" s="17"/>
      <c r="E600" s="17"/>
      <c r="F600" s="12"/>
      <c r="G600" s="16"/>
      <c r="H600" s="12"/>
      <c r="I600" s="12"/>
      <c r="J600" s="12"/>
      <c r="K600" s="16"/>
      <c r="L600" s="16"/>
      <c r="M600" s="16"/>
    </row>
    <row r="601" spans="1:13" ht="18.75">
      <c r="A601" s="87" t="s">
        <v>115</v>
      </c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41"/>
      <c r="M601"/>
    </row>
    <row r="602" spans="1:13" s="74" customFormat="1" ht="15.75">
      <c r="A602" s="86" t="s">
        <v>619</v>
      </c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34"/>
      <c r="M602"/>
    </row>
    <row r="603" spans="1:13" s="74" customFormat="1" ht="15.75">
      <c r="A603" s="86" t="s">
        <v>131</v>
      </c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34"/>
      <c r="M603"/>
    </row>
    <row r="604" spans="1:13" s="74" customFormat="1" ht="12.75">
      <c r="A604" s="10"/>
      <c r="B604" s="11"/>
      <c r="C604" s="11"/>
      <c r="D604" s="11"/>
      <c r="E604" s="11"/>
      <c r="F604" s="11"/>
      <c r="G604" s="11"/>
      <c r="H604" s="4"/>
      <c r="I604" s="4"/>
      <c r="J604" s="4"/>
      <c r="K604" s="4"/>
      <c r="L604" s="4"/>
      <c r="M604" s="1"/>
    </row>
    <row r="605" spans="1:13" ht="12.75">
      <c r="A605" s="10"/>
      <c r="B605" s="11"/>
      <c r="C605" s="11"/>
      <c r="D605" s="11"/>
      <c r="E605" s="11"/>
      <c r="F605" s="11"/>
      <c r="G605" s="11"/>
      <c r="H605" s="4"/>
      <c r="I605" s="4"/>
      <c r="J605" s="4"/>
      <c r="K605" s="4"/>
      <c r="L605" s="4"/>
      <c r="M605" s="1"/>
    </row>
    <row r="606" spans="1:13" ht="12.75">
      <c r="A606" s="56"/>
      <c r="B606" s="56"/>
      <c r="C606" s="56"/>
      <c r="D606" s="56"/>
      <c r="E606" s="56"/>
      <c r="F606" s="56"/>
      <c r="G606" s="56"/>
      <c r="H606" s="1"/>
      <c r="I606" s="1"/>
      <c r="J606" s="1"/>
      <c r="K606" s="1"/>
      <c r="L606" s="1"/>
      <c r="M606" s="1"/>
    </row>
    <row r="607" spans="1:13" ht="13.5">
      <c r="A607" s="12"/>
      <c r="B607" s="12"/>
      <c r="C607" s="12"/>
      <c r="D607" s="12"/>
      <c r="E607" s="33"/>
      <c r="F607" s="33"/>
      <c r="G607" s="33"/>
      <c r="H607" s="13"/>
      <c r="I607" s="66" t="s">
        <v>620</v>
      </c>
      <c r="J607" s="13"/>
      <c r="K607" s="83" t="s">
        <v>620</v>
      </c>
      <c r="L607" s="13" t="s">
        <v>489</v>
      </c>
      <c r="M607" s="64" t="s">
        <v>164</v>
      </c>
    </row>
    <row r="608" spans="1:13" ht="13.5">
      <c r="A608" s="13" t="s">
        <v>0</v>
      </c>
      <c r="B608" s="15"/>
      <c r="C608" s="15"/>
      <c r="D608" s="15"/>
      <c r="E608" s="13" t="s">
        <v>564</v>
      </c>
      <c r="F608" s="15"/>
      <c r="G608" s="13" t="s">
        <v>579</v>
      </c>
      <c r="H608" s="13"/>
      <c r="I608" s="66" t="s">
        <v>500</v>
      </c>
      <c r="J608" s="13"/>
      <c r="K608" s="83" t="s">
        <v>501</v>
      </c>
      <c r="L608" s="13" t="s">
        <v>490</v>
      </c>
      <c r="M608" s="64" t="s">
        <v>166</v>
      </c>
    </row>
    <row r="609" spans="1:13" ht="13.5">
      <c r="A609" s="13" t="s">
        <v>207</v>
      </c>
      <c r="B609" s="15"/>
      <c r="C609" s="13" t="s">
        <v>1</v>
      </c>
      <c r="D609" s="13"/>
      <c r="E609" s="13" t="s">
        <v>2</v>
      </c>
      <c r="F609" s="13"/>
      <c r="G609" s="13" t="s">
        <v>492</v>
      </c>
      <c r="H609" s="13"/>
      <c r="I609" s="66" t="s">
        <v>122</v>
      </c>
      <c r="J609" s="13"/>
      <c r="K609" s="83" t="s">
        <v>617</v>
      </c>
      <c r="L609" s="13" t="s">
        <v>491</v>
      </c>
      <c r="M609" s="64" t="s">
        <v>165</v>
      </c>
    </row>
    <row r="610" spans="1:13" ht="13.5">
      <c r="A610" s="16" t="s">
        <v>3</v>
      </c>
      <c r="B610" s="16" t="s">
        <v>3</v>
      </c>
      <c r="C610" s="16" t="s">
        <v>3</v>
      </c>
      <c r="D610" s="16" t="s">
        <v>3</v>
      </c>
      <c r="E610" s="16" t="s">
        <v>3</v>
      </c>
      <c r="F610" s="16" t="s">
        <v>3</v>
      </c>
      <c r="G610" s="16" t="s">
        <v>3</v>
      </c>
      <c r="H610" s="16" t="s">
        <v>3</v>
      </c>
      <c r="I610" s="16" t="s">
        <v>3</v>
      </c>
      <c r="J610" s="16"/>
      <c r="K610" s="16" t="s">
        <v>3</v>
      </c>
      <c r="L610" s="16"/>
      <c r="M610" s="16" t="s">
        <v>3</v>
      </c>
    </row>
    <row r="611" spans="1:13" ht="13.5">
      <c r="A611" s="14" t="s">
        <v>328</v>
      </c>
      <c r="B611" s="15"/>
      <c r="C611" s="14" t="s">
        <v>57</v>
      </c>
      <c r="D611" s="17"/>
      <c r="E611" s="39">
        <v>500</v>
      </c>
      <c r="F611" s="17"/>
      <c r="G611" s="18">
        <v>1200</v>
      </c>
      <c r="H611" s="18"/>
      <c r="I611" s="18">
        <v>2700</v>
      </c>
      <c r="J611" s="18"/>
      <c r="K611" s="18">
        <v>1200</v>
      </c>
      <c r="L611" s="18">
        <f>+K611-G611</f>
        <v>0</v>
      </c>
      <c r="M611" s="32">
        <f>SUM((K611/G611)-1)</f>
        <v>0</v>
      </c>
    </row>
    <row r="612" spans="1:13" ht="13.5">
      <c r="A612" s="53" t="s">
        <v>9</v>
      </c>
      <c r="B612" s="53" t="s">
        <v>9</v>
      </c>
      <c r="C612" s="53" t="s">
        <v>9</v>
      </c>
      <c r="D612" s="16" t="s">
        <v>9</v>
      </c>
      <c r="E612" s="16" t="s">
        <v>9</v>
      </c>
      <c r="F612" s="16" t="s">
        <v>9</v>
      </c>
      <c r="G612" s="16" t="s">
        <v>9</v>
      </c>
      <c r="H612" s="16" t="s">
        <v>9</v>
      </c>
      <c r="I612" s="16" t="s">
        <v>9</v>
      </c>
      <c r="J612" s="16"/>
      <c r="K612" s="16" t="s">
        <v>9</v>
      </c>
      <c r="L612" s="16"/>
      <c r="M612" s="16" t="s">
        <v>9</v>
      </c>
    </row>
    <row r="613" spans="1:13" ht="13.5">
      <c r="A613" s="14" t="s">
        <v>58</v>
      </c>
      <c r="B613" s="15"/>
      <c r="C613" s="15"/>
      <c r="D613" s="12"/>
      <c r="E613" s="18">
        <f>SUM(E611)</f>
        <v>500</v>
      </c>
      <c r="F613" s="12"/>
      <c r="G613" s="18">
        <f>SUM(G611)</f>
        <v>1200</v>
      </c>
      <c r="H613" s="18"/>
      <c r="I613" s="18">
        <f>SUM(I611)</f>
        <v>2700</v>
      </c>
      <c r="J613" s="18"/>
      <c r="K613" s="18">
        <f>SUM(K611)</f>
        <v>1200</v>
      </c>
      <c r="L613" s="18">
        <f>+K613-G613</f>
        <v>0</v>
      </c>
      <c r="M613" s="32">
        <f>SUM((K613/G613)-1)</f>
        <v>0</v>
      </c>
    </row>
    <row r="614" spans="1:13" ht="13.5">
      <c r="A614" s="15"/>
      <c r="B614" s="15"/>
      <c r="C614" s="15"/>
      <c r="D614" s="12"/>
      <c r="E614" s="12"/>
      <c r="F614" s="12"/>
      <c r="G614" s="12"/>
      <c r="H614" s="12"/>
      <c r="I614" s="12"/>
      <c r="J614" s="12"/>
      <c r="K614" s="12"/>
      <c r="L614" s="12"/>
      <c r="M614" s="1"/>
    </row>
    <row r="615" spans="1:13" ht="13.5">
      <c r="A615" s="14" t="s">
        <v>59</v>
      </c>
      <c r="B615" s="15"/>
      <c r="C615" s="15"/>
      <c r="D615" s="12"/>
      <c r="E615" s="18">
        <f>SUM(E613)</f>
        <v>500</v>
      </c>
      <c r="F615" s="12"/>
      <c r="G615" s="18">
        <f>SUM(G613)</f>
        <v>1200</v>
      </c>
      <c r="H615" s="18"/>
      <c r="I615" s="18">
        <f>SUM(I613)</f>
        <v>2700</v>
      </c>
      <c r="J615" s="18"/>
      <c r="K615" s="18">
        <f>SUM(K613)</f>
        <v>1200</v>
      </c>
      <c r="L615" s="18">
        <f>+K615-G615</f>
        <v>0</v>
      </c>
      <c r="M615" s="32">
        <f>SUM((K615/G615)-1)</f>
        <v>0</v>
      </c>
    </row>
    <row r="616" spans="1:13" ht="13.5">
      <c r="A616" s="12"/>
      <c r="B616" s="12"/>
      <c r="C616" s="12"/>
      <c r="D616" s="12"/>
      <c r="E616" s="16" t="s">
        <v>3</v>
      </c>
      <c r="F616" s="16" t="s">
        <v>3</v>
      </c>
      <c r="G616" s="16" t="s">
        <v>3</v>
      </c>
      <c r="H616" s="16" t="s">
        <v>3</v>
      </c>
      <c r="I616" s="16" t="s">
        <v>3</v>
      </c>
      <c r="J616" s="16"/>
      <c r="K616" s="16" t="s">
        <v>3</v>
      </c>
      <c r="L616" s="16"/>
      <c r="M616" s="16" t="s">
        <v>3</v>
      </c>
    </row>
    <row r="617" spans="1:13" ht="13.5">
      <c r="A617" s="12"/>
      <c r="B617" s="12"/>
      <c r="C617" s="12"/>
      <c r="D617" s="12"/>
      <c r="E617" s="12"/>
      <c r="F617" s="12"/>
      <c r="G617" s="16"/>
      <c r="H617" s="12"/>
      <c r="I617" s="12"/>
      <c r="J617" s="12"/>
      <c r="K617" s="16"/>
      <c r="L617" s="16"/>
      <c r="M617" s="16"/>
    </row>
    <row r="618" spans="1:13" ht="13.5">
      <c r="A618" s="15" t="s">
        <v>329</v>
      </c>
      <c r="B618" s="15"/>
      <c r="C618" s="15"/>
      <c r="D618" s="12"/>
      <c r="E618" s="12"/>
      <c r="F618" s="12"/>
      <c r="G618" s="16"/>
      <c r="H618" s="12"/>
      <c r="I618" s="12"/>
      <c r="J618" s="12"/>
      <c r="K618" s="16"/>
      <c r="L618" s="16"/>
      <c r="M618" s="54"/>
    </row>
    <row r="619" spans="1:13" ht="13.5">
      <c r="A619" s="15"/>
      <c r="B619" s="15"/>
      <c r="C619" s="15"/>
      <c r="D619" s="12"/>
      <c r="E619" s="12"/>
      <c r="F619" s="12"/>
      <c r="G619" s="16"/>
      <c r="H619" s="12"/>
      <c r="I619" s="12"/>
      <c r="J619" s="12"/>
      <c r="K619" s="16"/>
      <c r="L619" s="16"/>
      <c r="M619"/>
    </row>
    <row r="620" spans="1:13" ht="13.5">
      <c r="A620" s="12"/>
      <c r="B620" s="12"/>
      <c r="C620" s="12"/>
      <c r="D620" s="12"/>
      <c r="E620" s="12"/>
      <c r="F620" s="12"/>
      <c r="G620" s="16"/>
      <c r="H620" s="12"/>
      <c r="I620" s="12"/>
      <c r="J620" s="12"/>
      <c r="K620" s="16"/>
      <c r="L620" s="16"/>
      <c r="M620"/>
    </row>
    <row r="621" spans="1:13" ht="13.5">
      <c r="A621" s="12"/>
      <c r="B621" s="12"/>
      <c r="C621" s="12"/>
      <c r="D621" s="12"/>
      <c r="E621" s="12"/>
      <c r="F621" s="12"/>
      <c r="G621" s="16"/>
      <c r="H621" s="12"/>
      <c r="I621" s="12"/>
      <c r="J621" s="12"/>
      <c r="K621" s="16"/>
      <c r="L621" s="16"/>
      <c r="M621"/>
    </row>
    <row r="622" spans="1:13" ht="13.5">
      <c r="A622" s="12"/>
      <c r="B622" s="12"/>
      <c r="C622" s="12"/>
      <c r="D622" s="12"/>
      <c r="E622" s="12"/>
      <c r="F622" s="12"/>
      <c r="G622" s="16"/>
      <c r="H622" s="12"/>
      <c r="I622" s="12"/>
      <c r="J622" s="12"/>
      <c r="K622" s="16"/>
      <c r="L622" s="16"/>
      <c r="M622"/>
    </row>
    <row r="623" spans="1:13" ht="13.5">
      <c r="A623" s="12"/>
      <c r="B623" s="12"/>
      <c r="C623" s="12"/>
      <c r="D623" s="12"/>
      <c r="E623" s="12"/>
      <c r="F623" s="12"/>
      <c r="G623" s="16"/>
      <c r="H623" s="12"/>
      <c r="I623" s="12"/>
      <c r="J623" s="12"/>
      <c r="K623" s="16"/>
      <c r="L623" s="16"/>
      <c r="M623"/>
    </row>
    <row r="624" spans="1:13" ht="13.5">
      <c r="A624" s="12"/>
      <c r="B624" s="12"/>
      <c r="C624" s="12"/>
      <c r="D624" s="12"/>
      <c r="E624" s="12"/>
      <c r="F624" s="12"/>
      <c r="G624" s="16"/>
      <c r="H624" s="12"/>
      <c r="I624" s="12"/>
      <c r="J624" s="12"/>
      <c r="K624" s="16"/>
      <c r="L624" s="16"/>
      <c r="M624"/>
    </row>
    <row r="625" spans="1:13" ht="13.5">
      <c r="A625" s="12"/>
      <c r="B625" s="12"/>
      <c r="C625" s="12"/>
      <c r="D625" s="12"/>
      <c r="E625" s="12"/>
      <c r="F625" s="12"/>
      <c r="G625" s="16"/>
      <c r="H625" s="12"/>
      <c r="I625" s="12"/>
      <c r="J625" s="12"/>
      <c r="K625" s="16"/>
      <c r="L625" s="16"/>
      <c r="M625"/>
    </row>
    <row r="626" spans="1:13" ht="18.75">
      <c r="A626" s="87" t="s">
        <v>115</v>
      </c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41"/>
      <c r="M626"/>
    </row>
    <row r="627" spans="1:13" ht="15.75">
      <c r="A627" s="86" t="s">
        <v>619</v>
      </c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34"/>
      <c r="M627"/>
    </row>
    <row r="628" spans="1:13" ht="15.75">
      <c r="A628" s="86" t="s">
        <v>60</v>
      </c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34"/>
      <c r="M628"/>
    </row>
    <row r="629" spans="1:13" ht="12.75">
      <c r="A629" s="10"/>
      <c r="B629" s="11"/>
      <c r="C629" s="11"/>
      <c r="D629" s="11"/>
      <c r="E629" s="11"/>
      <c r="F629" s="11"/>
      <c r="G629" s="11"/>
      <c r="H629" s="4"/>
      <c r="I629" s="4"/>
      <c r="J629" s="4"/>
      <c r="K629" s="4"/>
      <c r="L629" s="4"/>
      <c r="M629"/>
    </row>
    <row r="630" spans="1:13" ht="12.75">
      <c r="A630" s="10"/>
      <c r="B630" s="11"/>
      <c r="C630" s="11"/>
      <c r="D630" s="11"/>
      <c r="E630" s="11"/>
      <c r="F630" s="11"/>
      <c r="G630" s="11"/>
      <c r="H630" s="4"/>
      <c r="I630" s="4"/>
      <c r="J630" s="4"/>
      <c r="K630" s="4"/>
      <c r="L630" s="4"/>
      <c r="M630"/>
    </row>
    <row r="631" spans="1:13" ht="12.75">
      <c r="A631" s="7"/>
      <c r="B631" s="7"/>
      <c r="C631" s="7"/>
      <c r="D631" s="7"/>
      <c r="E631" s="7"/>
      <c r="F631" s="7"/>
      <c r="G631" s="7"/>
      <c r="H631" s="1"/>
      <c r="I631" s="1"/>
      <c r="J631" s="1"/>
      <c r="K631" s="1"/>
      <c r="L631" s="1"/>
      <c r="M631" s="1"/>
    </row>
    <row r="632" spans="1:13" ht="13.5">
      <c r="A632" s="12"/>
      <c r="B632" s="12"/>
      <c r="C632" s="12"/>
      <c r="D632" s="12"/>
      <c r="E632" s="33"/>
      <c r="F632" s="33"/>
      <c r="G632" s="33"/>
      <c r="H632" s="13"/>
      <c r="I632" s="66" t="s">
        <v>620</v>
      </c>
      <c r="J632" s="13"/>
      <c r="K632" s="83" t="s">
        <v>620</v>
      </c>
      <c r="L632" s="13" t="s">
        <v>489</v>
      </c>
      <c r="M632" s="64" t="s">
        <v>164</v>
      </c>
    </row>
    <row r="633" spans="1:13" ht="13.5">
      <c r="A633" s="13" t="s">
        <v>0</v>
      </c>
      <c r="B633" s="15"/>
      <c r="C633" s="15"/>
      <c r="D633" s="15"/>
      <c r="E633" s="13" t="s">
        <v>564</v>
      </c>
      <c r="F633" s="15"/>
      <c r="G633" s="13" t="s">
        <v>579</v>
      </c>
      <c r="H633" s="13"/>
      <c r="I633" s="66" t="s">
        <v>500</v>
      </c>
      <c r="J633" s="13"/>
      <c r="K633" s="83" t="s">
        <v>501</v>
      </c>
      <c r="L633" s="13" t="s">
        <v>490</v>
      </c>
      <c r="M633" s="64" t="s">
        <v>166</v>
      </c>
    </row>
    <row r="634" spans="1:13" ht="13.5">
      <c r="A634" s="13" t="s">
        <v>207</v>
      </c>
      <c r="B634" s="15"/>
      <c r="C634" s="13" t="s">
        <v>1</v>
      </c>
      <c r="D634" s="13"/>
      <c r="E634" s="13" t="s">
        <v>2</v>
      </c>
      <c r="F634" s="13"/>
      <c r="G634" s="13" t="s">
        <v>492</v>
      </c>
      <c r="H634" s="13"/>
      <c r="I634" s="66" t="s">
        <v>122</v>
      </c>
      <c r="J634" s="13"/>
      <c r="K634" s="83" t="s">
        <v>617</v>
      </c>
      <c r="L634" s="13" t="s">
        <v>491</v>
      </c>
      <c r="M634" s="64" t="s">
        <v>165</v>
      </c>
    </row>
    <row r="635" spans="1:13" ht="13.5">
      <c r="A635" s="16" t="s">
        <v>3</v>
      </c>
      <c r="B635" s="16" t="s">
        <v>3</v>
      </c>
      <c r="C635" s="16" t="s">
        <v>3</v>
      </c>
      <c r="D635" s="16" t="s">
        <v>3</v>
      </c>
      <c r="E635" s="16" t="s">
        <v>3</v>
      </c>
      <c r="F635" s="16" t="s">
        <v>3</v>
      </c>
      <c r="G635" s="16" t="s">
        <v>3</v>
      </c>
      <c r="H635" s="16" t="s">
        <v>3</v>
      </c>
      <c r="I635" s="16" t="s">
        <v>3</v>
      </c>
      <c r="J635" s="16"/>
      <c r="K635" s="16" t="s">
        <v>3</v>
      </c>
      <c r="L635" s="16"/>
      <c r="M635" s="16" t="s">
        <v>3</v>
      </c>
    </row>
    <row r="636" spans="1:13" ht="13.5">
      <c r="A636" s="14" t="s">
        <v>330</v>
      </c>
      <c r="B636" s="15"/>
      <c r="C636" s="14" t="s">
        <v>60</v>
      </c>
      <c r="D636" s="17"/>
      <c r="E636" s="39">
        <v>422.82</v>
      </c>
      <c r="F636" s="17"/>
      <c r="G636" s="18">
        <v>70000</v>
      </c>
      <c r="H636" s="18"/>
      <c r="I636" s="18">
        <v>70000</v>
      </c>
      <c r="J636" s="18"/>
      <c r="K636" s="67">
        <v>70000</v>
      </c>
      <c r="L636" s="18">
        <f>+K636-G636</f>
        <v>0</v>
      </c>
      <c r="M636" s="32">
        <f>SUM((K636/G636)-1)</f>
        <v>0</v>
      </c>
    </row>
    <row r="637" spans="1:13" ht="13.5">
      <c r="A637" s="53" t="s">
        <v>9</v>
      </c>
      <c r="B637" s="53" t="s">
        <v>9</v>
      </c>
      <c r="C637" s="53" t="s">
        <v>9</v>
      </c>
      <c r="D637" s="16" t="s">
        <v>9</v>
      </c>
      <c r="E637" s="16" t="s">
        <v>9</v>
      </c>
      <c r="F637" s="16" t="s">
        <v>9</v>
      </c>
      <c r="G637" s="16" t="s">
        <v>9</v>
      </c>
      <c r="H637" s="16" t="s">
        <v>9</v>
      </c>
      <c r="I637" s="16" t="s">
        <v>9</v>
      </c>
      <c r="J637" s="16"/>
      <c r="K637" s="16" t="s">
        <v>9</v>
      </c>
      <c r="L637" s="16"/>
      <c r="M637" s="16" t="s">
        <v>9</v>
      </c>
    </row>
    <row r="638" spans="1:13" ht="13.5">
      <c r="A638" s="53"/>
      <c r="B638" s="15"/>
      <c r="C638" s="53"/>
      <c r="D638" s="16"/>
      <c r="E638" s="16"/>
      <c r="F638" s="16"/>
      <c r="G638" s="16"/>
      <c r="H638" s="12"/>
      <c r="I638" s="16"/>
      <c r="J638" s="12"/>
      <c r="K638" s="16"/>
      <c r="L638" s="16"/>
      <c r="M638" s="16"/>
    </row>
    <row r="639" spans="1:13" ht="13.5">
      <c r="A639" s="14" t="s">
        <v>61</v>
      </c>
      <c r="B639" s="15"/>
      <c r="C639" s="15"/>
      <c r="D639" s="12"/>
      <c r="E639" s="18">
        <f>SUM(E636)</f>
        <v>422.82</v>
      </c>
      <c r="F639" s="12"/>
      <c r="G639" s="18">
        <f>SUM(G636)</f>
        <v>70000</v>
      </c>
      <c r="H639" s="18"/>
      <c r="I639" s="18">
        <f>SUM(I636)</f>
        <v>70000</v>
      </c>
      <c r="J639" s="18"/>
      <c r="K639" s="18">
        <f>SUM(K636)</f>
        <v>70000</v>
      </c>
      <c r="L639" s="18">
        <f>+K639-G639</f>
        <v>0</v>
      </c>
      <c r="M639" s="32">
        <f>SUM((K639/G639)-1)</f>
        <v>0</v>
      </c>
    </row>
    <row r="640" spans="1:13" ht="13.5">
      <c r="A640" s="12"/>
      <c r="B640" s="12"/>
      <c r="C640" s="12"/>
      <c r="D640" s="12"/>
      <c r="E640" s="16" t="s">
        <v>3</v>
      </c>
      <c r="F640" s="16" t="s">
        <v>3</v>
      </c>
      <c r="G640" s="16" t="s">
        <v>3</v>
      </c>
      <c r="H640" s="16" t="s">
        <v>3</v>
      </c>
      <c r="I640" s="16" t="s">
        <v>3</v>
      </c>
      <c r="J640" s="16"/>
      <c r="K640" s="16" t="s">
        <v>3</v>
      </c>
      <c r="L640" s="16"/>
      <c r="M640" s="16" t="s">
        <v>3</v>
      </c>
    </row>
    <row r="641" spans="1:13" ht="12.75">
      <c r="A641" s="56"/>
      <c r="B641" s="56"/>
      <c r="C641" s="56"/>
      <c r="D641" s="56"/>
      <c r="E641" s="56"/>
      <c r="F641" s="56"/>
      <c r="G641" s="56"/>
      <c r="H641" s="1"/>
      <c r="I641" s="1"/>
      <c r="J641" s="1"/>
      <c r="K641" s="1"/>
      <c r="L641" s="1"/>
      <c r="M641" s="1"/>
    </row>
    <row r="642" spans="1:13" ht="13.5">
      <c r="A642" s="15" t="s">
        <v>331</v>
      </c>
      <c r="B642" s="12"/>
      <c r="C642" s="12"/>
      <c r="D642" s="56"/>
      <c r="E642" s="56"/>
      <c r="F642" s="56"/>
      <c r="G642" s="56"/>
      <c r="H642" s="1"/>
      <c r="I642" s="1"/>
      <c r="J642" s="1"/>
      <c r="K642" s="1"/>
      <c r="L642" s="1"/>
      <c r="M642" s="1"/>
    </row>
    <row r="643" spans="1:13" ht="13.5">
      <c r="A643" s="14"/>
      <c r="B643" s="17"/>
      <c r="C643" s="17"/>
      <c r="D643" s="17"/>
      <c r="E643" s="17"/>
      <c r="F643" s="56"/>
      <c r="G643" s="56"/>
      <c r="H643" s="1"/>
      <c r="I643" s="1"/>
      <c r="J643" s="1"/>
      <c r="K643" s="1"/>
      <c r="L643" s="1"/>
      <c r="M643" s="1"/>
    </row>
    <row r="644" spans="1:13" ht="13.5">
      <c r="A644" s="14" t="s">
        <v>569</v>
      </c>
      <c r="B644" s="17"/>
      <c r="C644" s="17"/>
      <c r="D644" s="17"/>
      <c r="E644" s="17"/>
      <c r="F644" s="12"/>
      <c r="G644" s="18"/>
      <c r="H644" s="1"/>
      <c r="I644" s="1"/>
      <c r="J644" s="1"/>
      <c r="K644" s="1"/>
      <c r="L644" s="1"/>
      <c r="M644" s="1"/>
    </row>
    <row r="645" spans="1:13" ht="12.75">
      <c r="A645" s="44"/>
      <c r="B645" s="7"/>
      <c r="C645" s="7"/>
      <c r="D645" s="7"/>
      <c r="E645" s="7"/>
      <c r="F645" s="7"/>
      <c r="G645" s="7"/>
      <c r="H645" s="1"/>
      <c r="I645" s="1"/>
      <c r="J645" s="1"/>
      <c r="K645" s="1"/>
      <c r="L645" s="1"/>
      <c r="M645" s="1"/>
    </row>
    <row r="646" spans="1:13" ht="12.75">
      <c r="A646" s="44"/>
      <c r="B646" s="7"/>
      <c r="C646" s="7"/>
      <c r="D646" s="7"/>
      <c r="E646" s="7"/>
      <c r="F646" s="7"/>
      <c r="G646" s="7"/>
      <c r="H646" s="1"/>
      <c r="I646" s="1"/>
      <c r="J646" s="1"/>
      <c r="K646" s="1"/>
      <c r="L646" s="1"/>
      <c r="M646" s="1"/>
    </row>
    <row r="647" spans="2:13" ht="12.75">
      <c r="B647" s="7"/>
      <c r="C647" s="7"/>
      <c r="D647" s="7"/>
      <c r="E647" s="7"/>
      <c r="F647" s="7"/>
      <c r="G647" s="7"/>
      <c r="H647" s="1"/>
      <c r="I647" s="1"/>
      <c r="J647" s="1"/>
      <c r="K647" s="1"/>
      <c r="L647" s="1"/>
      <c r="M647"/>
    </row>
    <row r="648" spans="2:13" ht="12.75">
      <c r="B648" s="7"/>
      <c r="C648" s="7"/>
      <c r="D648" s="7"/>
      <c r="E648" s="7"/>
      <c r="F648" s="7"/>
      <c r="G648" s="7"/>
      <c r="H648" s="1"/>
      <c r="I648" s="1"/>
      <c r="J648" s="1"/>
      <c r="K648" s="1"/>
      <c r="L648" s="1"/>
      <c r="M648"/>
    </row>
    <row r="649" spans="2:13" ht="12.75">
      <c r="B649" s="7"/>
      <c r="C649" s="7"/>
      <c r="D649" s="7"/>
      <c r="E649" s="7"/>
      <c r="F649" s="7"/>
      <c r="G649" s="7"/>
      <c r="H649" s="1"/>
      <c r="I649" s="1"/>
      <c r="J649" s="1"/>
      <c r="K649" s="1"/>
      <c r="L649" s="1"/>
      <c r="M649"/>
    </row>
    <row r="650" spans="1:13" ht="12.75">
      <c r="A650" s="7"/>
      <c r="B650" s="7"/>
      <c r="C650" s="7"/>
      <c r="D650" s="7"/>
      <c r="E650" s="7"/>
      <c r="F650" s="7"/>
      <c r="G650" s="7"/>
      <c r="H650" s="1"/>
      <c r="I650" s="1"/>
      <c r="J650" s="1"/>
      <c r="K650" s="1"/>
      <c r="L650" s="1"/>
      <c r="M650"/>
    </row>
    <row r="651" spans="1:13" ht="12.75">
      <c r="A651" s="7"/>
      <c r="B651" s="7"/>
      <c r="C651" s="7"/>
      <c r="D651" s="7"/>
      <c r="E651" s="7"/>
      <c r="F651" s="7"/>
      <c r="G651" s="7"/>
      <c r="H651" s="1"/>
      <c r="I651" s="1"/>
      <c r="J651" s="1"/>
      <c r="K651" s="1"/>
      <c r="L651" s="1"/>
      <c r="M651"/>
    </row>
    <row r="652" spans="1:13" ht="18.75">
      <c r="A652" s="87" t="s">
        <v>115</v>
      </c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41"/>
      <c r="M652"/>
    </row>
    <row r="653" spans="1:13" ht="15.75">
      <c r="A653" s="86" t="s">
        <v>619</v>
      </c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34"/>
      <c r="M653"/>
    </row>
    <row r="654" spans="1:13" ht="15.75">
      <c r="A654" s="86" t="s">
        <v>62</v>
      </c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34"/>
      <c r="M654"/>
    </row>
    <row r="655" spans="1:13" ht="12.75">
      <c r="A655" s="7"/>
      <c r="B655" s="7"/>
      <c r="C655" s="7"/>
      <c r="D655" s="7"/>
      <c r="E655" s="7"/>
      <c r="F655" s="7"/>
      <c r="G655" s="7"/>
      <c r="H655" s="1"/>
      <c r="I655" s="1"/>
      <c r="J655" s="1"/>
      <c r="K655" s="1"/>
      <c r="L655" s="1"/>
      <c r="M655"/>
    </row>
    <row r="656" spans="1:13" ht="12.75">
      <c r="A656" s="7"/>
      <c r="B656" s="7"/>
      <c r="C656" s="7"/>
      <c r="D656" s="7"/>
      <c r="E656" s="7"/>
      <c r="F656" s="7"/>
      <c r="G656" s="7"/>
      <c r="H656" s="1"/>
      <c r="I656" s="1"/>
      <c r="J656" s="1"/>
      <c r="K656" s="1"/>
      <c r="L656" s="1"/>
      <c r="M656"/>
    </row>
    <row r="657" spans="1:13" ht="12.75">
      <c r="A657" s="7"/>
      <c r="B657" s="7"/>
      <c r="C657" s="7"/>
      <c r="D657" s="7"/>
      <c r="E657" s="7"/>
      <c r="F657" s="7"/>
      <c r="G657" s="7"/>
      <c r="H657" s="1"/>
      <c r="I657" s="1"/>
      <c r="J657" s="1"/>
      <c r="K657" s="1"/>
      <c r="L657" s="1"/>
      <c r="M657" s="1"/>
    </row>
    <row r="658" spans="1:13" ht="13.5">
      <c r="A658" s="12"/>
      <c r="B658" s="12"/>
      <c r="C658" s="12"/>
      <c r="D658" s="12"/>
      <c r="E658" s="33"/>
      <c r="F658" s="33"/>
      <c r="G658" s="33"/>
      <c r="H658" s="13"/>
      <c r="I658" s="66" t="s">
        <v>620</v>
      </c>
      <c r="J658" s="13"/>
      <c r="K658" s="83" t="s">
        <v>620</v>
      </c>
      <c r="L658" s="13" t="s">
        <v>489</v>
      </c>
      <c r="M658" s="64" t="s">
        <v>164</v>
      </c>
    </row>
    <row r="659" spans="1:13" ht="13.5">
      <c r="A659" s="13" t="s">
        <v>0</v>
      </c>
      <c r="B659" s="15"/>
      <c r="C659" s="15"/>
      <c r="D659" s="15"/>
      <c r="E659" s="13" t="s">
        <v>564</v>
      </c>
      <c r="F659" s="15"/>
      <c r="G659" s="13" t="s">
        <v>579</v>
      </c>
      <c r="H659" s="13"/>
      <c r="I659" s="66" t="s">
        <v>500</v>
      </c>
      <c r="J659" s="13"/>
      <c r="K659" s="83" t="s">
        <v>501</v>
      </c>
      <c r="L659" s="13" t="s">
        <v>490</v>
      </c>
      <c r="M659" s="64" t="s">
        <v>166</v>
      </c>
    </row>
    <row r="660" spans="1:13" ht="13.5">
      <c r="A660" s="13" t="s">
        <v>207</v>
      </c>
      <c r="B660" s="15"/>
      <c r="C660" s="13" t="s">
        <v>1</v>
      </c>
      <c r="D660" s="13"/>
      <c r="E660" s="13" t="s">
        <v>2</v>
      </c>
      <c r="F660" s="13"/>
      <c r="G660" s="13" t="s">
        <v>492</v>
      </c>
      <c r="H660" s="13"/>
      <c r="I660" s="66" t="s">
        <v>122</v>
      </c>
      <c r="J660" s="13"/>
      <c r="K660" s="83" t="s">
        <v>617</v>
      </c>
      <c r="L660" s="13" t="s">
        <v>491</v>
      </c>
      <c r="M660" s="64" t="s">
        <v>165</v>
      </c>
    </row>
    <row r="661" spans="1:13" ht="13.5">
      <c r="A661" s="53" t="s">
        <v>3</v>
      </c>
      <c r="B661" s="53" t="s">
        <v>3</v>
      </c>
      <c r="C661" s="53" t="s">
        <v>3</v>
      </c>
      <c r="D661" s="16" t="s">
        <v>3</v>
      </c>
      <c r="E661" s="16" t="s">
        <v>3</v>
      </c>
      <c r="F661" s="16" t="s">
        <v>3</v>
      </c>
      <c r="G661" s="16" t="s">
        <v>3</v>
      </c>
      <c r="H661" s="16" t="s">
        <v>3</v>
      </c>
      <c r="I661" s="16" t="s">
        <v>3</v>
      </c>
      <c r="J661" s="16"/>
      <c r="K661" s="16" t="s">
        <v>3</v>
      </c>
      <c r="L661" s="16"/>
      <c r="M661" s="16" t="s">
        <v>3</v>
      </c>
    </row>
    <row r="662" spans="1:13" ht="13.5">
      <c r="A662" s="14" t="s">
        <v>332</v>
      </c>
      <c r="B662" s="15"/>
      <c r="C662" s="14" t="s">
        <v>63</v>
      </c>
      <c r="D662" s="17"/>
      <c r="E662" s="18">
        <v>1339.57</v>
      </c>
      <c r="F662" s="17"/>
      <c r="G662" s="18">
        <v>1725</v>
      </c>
      <c r="H662" s="18"/>
      <c r="I662" s="18">
        <v>1725</v>
      </c>
      <c r="J662" s="18"/>
      <c r="K662" s="18">
        <v>1725</v>
      </c>
      <c r="L662" s="18">
        <f aca="true" t="shared" si="5" ref="L662:L672">+K662-G662</f>
        <v>0</v>
      </c>
      <c r="M662" s="32">
        <f aca="true" t="shared" si="6" ref="M662:M670">SUM((K662/G662)-1)</f>
        <v>0</v>
      </c>
    </row>
    <row r="663" spans="1:13" ht="13.5">
      <c r="A663" s="14" t="s">
        <v>333</v>
      </c>
      <c r="B663" s="15"/>
      <c r="C663" s="14" t="s">
        <v>64</v>
      </c>
      <c r="D663" s="17"/>
      <c r="E663" s="18">
        <v>133.74</v>
      </c>
      <c r="F663" s="17"/>
      <c r="G663" s="18">
        <v>1000</v>
      </c>
      <c r="H663" s="12"/>
      <c r="I663" s="18">
        <v>825</v>
      </c>
      <c r="J663" s="18"/>
      <c r="K663" s="18">
        <v>825</v>
      </c>
      <c r="L663" s="18">
        <f t="shared" si="5"/>
        <v>-175</v>
      </c>
      <c r="M663" s="32">
        <f t="shared" si="6"/>
        <v>-0.17500000000000004</v>
      </c>
    </row>
    <row r="664" spans="1:13" ht="13.5">
      <c r="A664" s="14" t="s">
        <v>334</v>
      </c>
      <c r="B664" s="15"/>
      <c r="C664" s="14" t="s">
        <v>65</v>
      </c>
      <c r="D664" s="17"/>
      <c r="E664" s="18">
        <v>7468.9</v>
      </c>
      <c r="F664" s="17"/>
      <c r="G664" s="18">
        <v>8644</v>
      </c>
      <c r="H664" s="12"/>
      <c r="I664" s="67">
        <v>9051</v>
      </c>
      <c r="J664" s="18"/>
      <c r="K664" s="67">
        <v>9051</v>
      </c>
      <c r="L664" s="18">
        <f t="shared" si="5"/>
        <v>407</v>
      </c>
      <c r="M664" s="32">
        <f t="shared" si="6"/>
        <v>0.047084683017121653</v>
      </c>
    </row>
    <row r="665" spans="1:13" ht="13.5">
      <c r="A665" s="14" t="s">
        <v>335</v>
      </c>
      <c r="B665" s="15"/>
      <c r="C665" s="14" t="s">
        <v>66</v>
      </c>
      <c r="D665" s="17"/>
      <c r="E665" s="18">
        <v>1729.62</v>
      </c>
      <c r="F665" s="17"/>
      <c r="G665" s="18">
        <v>1914</v>
      </c>
      <c r="H665" s="12"/>
      <c r="I665" s="18">
        <v>1914</v>
      </c>
      <c r="J665" s="18"/>
      <c r="K665" s="18">
        <v>1914</v>
      </c>
      <c r="L665" s="18">
        <f t="shared" si="5"/>
        <v>0</v>
      </c>
      <c r="M665" s="32">
        <f t="shared" si="6"/>
        <v>0</v>
      </c>
    </row>
    <row r="666" spans="1:13" ht="13.5">
      <c r="A666" s="14" t="s">
        <v>336</v>
      </c>
      <c r="B666" s="15"/>
      <c r="C666" s="14" t="s">
        <v>67</v>
      </c>
      <c r="D666" s="17"/>
      <c r="E666" s="18">
        <v>179.88</v>
      </c>
      <c r="F666" s="17"/>
      <c r="G666" s="18">
        <v>1180</v>
      </c>
      <c r="H666" s="12"/>
      <c r="I666" s="67">
        <v>1200</v>
      </c>
      <c r="J666" s="18"/>
      <c r="K666" s="67">
        <v>1200</v>
      </c>
      <c r="L666" s="18">
        <f t="shared" si="5"/>
        <v>20</v>
      </c>
      <c r="M666" s="32">
        <f t="shared" si="6"/>
        <v>0.016949152542372836</v>
      </c>
    </row>
    <row r="667" spans="1:13" ht="13.5">
      <c r="A667" s="14" t="s">
        <v>337</v>
      </c>
      <c r="B667" s="15"/>
      <c r="C667" s="14" t="s">
        <v>68</v>
      </c>
      <c r="D667" s="17"/>
      <c r="E667" s="18">
        <v>0</v>
      </c>
      <c r="F667" s="17"/>
      <c r="G667" s="18">
        <v>1</v>
      </c>
      <c r="H667" s="12"/>
      <c r="I667" s="18">
        <v>1</v>
      </c>
      <c r="J667" s="18"/>
      <c r="K667" s="18">
        <v>1</v>
      </c>
      <c r="L667" s="18">
        <f t="shared" si="5"/>
        <v>0</v>
      </c>
      <c r="M667" s="32">
        <f t="shared" si="6"/>
        <v>0</v>
      </c>
    </row>
    <row r="668" spans="1:13" ht="13.5">
      <c r="A668" s="14" t="s">
        <v>338</v>
      </c>
      <c r="B668" s="15"/>
      <c r="C668" s="14" t="s">
        <v>69</v>
      </c>
      <c r="D668" s="17"/>
      <c r="E668" s="18">
        <v>911.78</v>
      </c>
      <c r="F668" s="17"/>
      <c r="G668" s="18">
        <v>880</v>
      </c>
      <c r="H668" s="12"/>
      <c r="I668" s="67">
        <v>900</v>
      </c>
      <c r="J668" s="18"/>
      <c r="K668" s="67">
        <v>900</v>
      </c>
      <c r="L668" s="18">
        <f t="shared" si="5"/>
        <v>20</v>
      </c>
      <c r="M668" s="32">
        <f t="shared" si="6"/>
        <v>0.022727272727272707</v>
      </c>
    </row>
    <row r="669" spans="1:13" ht="13.5">
      <c r="A669" s="14" t="s">
        <v>339</v>
      </c>
      <c r="B669" s="15"/>
      <c r="C669" s="14" t="s">
        <v>70</v>
      </c>
      <c r="D669" s="17"/>
      <c r="E669" s="18">
        <v>1200</v>
      </c>
      <c r="F669" s="17"/>
      <c r="G669" s="18">
        <v>1200</v>
      </c>
      <c r="H669" s="12"/>
      <c r="I669" s="18">
        <v>1200</v>
      </c>
      <c r="J669" s="18"/>
      <c r="K669" s="18">
        <v>1200</v>
      </c>
      <c r="L669" s="18">
        <f t="shared" si="5"/>
        <v>0</v>
      </c>
      <c r="M669" s="32">
        <f t="shared" si="6"/>
        <v>0</v>
      </c>
    </row>
    <row r="670" spans="1:13" ht="13.5">
      <c r="A670" s="14" t="s">
        <v>340</v>
      </c>
      <c r="B670" s="15"/>
      <c r="C670" s="14" t="s">
        <v>341</v>
      </c>
      <c r="D670" s="17"/>
      <c r="E670" s="18">
        <v>22500</v>
      </c>
      <c r="F670" s="17"/>
      <c r="G670" s="67">
        <v>30000</v>
      </c>
      <c r="H670" s="12"/>
      <c r="I670" s="18">
        <v>50000</v>
      </c>
      <c r="J670" s="18"/>
      <c r="K670" s="18">
        <v>27000</v>
      </c>
      <c r="L670" s="18">
        <f t="shared" si="5"/>
        <v>-3000</v>
      </c>
      <c r="M670" s="32">
        <f t="shared" si="6"/>
        <v>-0.09999999999999998</v>
      </c>
    </row>
    <row r="671" spans="1:13" ht="13.5">
      <c r="A671" s="14" t="s">
        <v>342</v>
      </c>
      <c r="B671" s="15"/>
      <c r="C671" s="14" t="s">
        <v>142</v>
      </c>
      <c r="D671" s="17"/>
      <c r="E671" s="18">
        <v>0</v>
      </c>
      <c r="F671" s="17"/>
      <c r="G671" s="18">
        <v>1000</v>
      </c>
      <c r="H671" s="12"/>
      <c r="I671" s="18">
        <v>1000</v>
      </c>
      <c r="J671" s="18"/>
      <c r="K671" s="18">
        <v>1000</v>
      </c>
      <c r="L671" s="18">
        <f t="shared" si="5"/>
        <v>0</v>
      </c>
      <c r="M671" s="32">
        <f>SUM((K671/G671)-1)</f>
        <v>0</v>
      </c>
    </row>
    <row r="672" spans="1:13" ht="13.5">
      <c r="A672" s="14" t="s">
        <v>343</v>
      </c>
      <c r="B672" s="15"/>
      <c r="C672" s="14" t="s">
        <v>344</v>
      </c>
      <c r="D672" s="17"/>
      <c r="E672" s="18">
        <v>0</v>
      </c>
      <c r="F672" s="17"/>
      <c r="G672" s="18">
        <v>500</v>
      </c>
      <c r="H672" s="12"/>
      <c r="I672" s="18">
        <v>500</v>
      </c>
      <c r="J672" s="18"/>
      <c r="K672" s="18">
        <v>500</v>
      </c>
      <c r="L672" s="18">
        <f t="shared" si="5"/>
        <v>0</v>
      </c>
      <c r="M672" s="32">
        <f>SUM((K672/G672)-1)</f>
        <v>0</v>
      </c>
    </row>
    <row r="673" spans="1:13" ht="13.5">
      <c r="A673" s="53" t="s">
        <v>9</v>
      </c>
      <c r="B673" s="53" t="s">
        <v>9</v>
      </c>
      <c r="C673" s="53" t="s">
        <v>9</v>
      </c>
      <c r="D673" s="16" t="s">
        <v>9</v>
      </c>
      <c r="E673" s="16" t="s">
        <v>9</v>
      </c>
      <c r="F673" s="16" t="s">
        <v>9</v>
      </c>
      <c r="G673" s="16" t="s">
        <v>9</v>
      </c>
      <c r="H673" s="16" t="s">
        <v>9</v>
      </c>
      <c r="I673" s="16" t="s">
        <v>9</v>
      </c>
      <c r="J673" s="16"/>
      <c r="K673" s="16" t="s">
        <v>9</v>
      </c>
      <c r="L673" s="16"/>
      <c r="M673" s="16" t="s">
        <v>9</v>
      </c>
    </row>
    <row r="674" spans="1:13" ht="13.5">
      <c r="A674" s="53"/>
      <c r="B674" s="15"/>
      <c r="C674" s="53"/>
      <c r="D674" s="16"/>
      <c r="E674" s="16"/>
      <c r="F674" s="16"/>
      <c r="G674" s="16"/>
      <c r="H674" s="16"/>
      <c r="I674" s="16"/>
      <c r="J674" s="16"/>
      <c r="K674" s="16"/>
      <c r="L674" s="16"/>
      <c r="M674" s="1"/>
    </row>
    <row r="675" spans="1:13" ht="13.5">
      <c r="A675" s="14" t="s">
        <v>71</v>
      </c>
      <c r="B675" s="15"/>
      <c r="C675" s="15"/>
      <c r="D675" s="12"/>
      <c r="E675" s="18">
        <f>SUM(E662:E672)</f>
        <v>35463.49</v>
      </c>
      <c r="F675" s="12"/>
      <c r="G675" s="18">
        <f>SUM(G662:G672)</f>
        <v>48044</v>
      </c>
      <c r="H675" s="18"/>
      <c r="I675" s="18">
        <f>SUM(I662:I672)</f>
        <v>68316</v>
      </c>
      <c r="J675" s="18"/>
      <c r="K675" s="18">
        <f>SUM(K662:K672)</f>
        <v>45316</v>
      </c>
      <c r="L675" s="18">
        <f>+K675-G675</f>
        <v>-2728</v>
      </c>
      <c r="M675" s="32">
        <f>SUM((K675/G675)-1)</f>
        <v>-0.056781283823162054</v>
      </c>
    </row>
    <row r="676" spans="1:13" ht="13.5">
      <c r="A676" s="12"/>
      <c r="B676" s="12"/>
      <c r="C676" s="12"/>
      <c r="D676" s="12"/>
      <c r="E676" s="16" t="s">
        <v>3</v>
      </c>
      <c r="F676" s="16" t="s">
        <v>3</v>
      </c>
      <c r="G676" s="16" t="s">
        <v>3</v>
      </c>
      <c r="H676" s="16" t="s">
        <v>3</v>
      </c>
      <c r="I676" s="16" t="s">
        <v>3</v>
      </c>
      <c r="J676" s="16"/>
      <c r="K676" s="16" t="s">
        <v>3</v>
      </c>
      <c r="L676" s="16"/>
      <c r="M676" s="16" t="s">
        <v>3</v>
      </c>
    </row>
    <row r="677" spans="1:13" ht="12.75">
      <c r="A677" s="56"/>
      <c r="B677" s="56"/>
      <c r="C677" s="56"/>
      <c r="D677" s="56"/>
      <c r="E677" s="56"/>
      <c r="F677" s="56"/>
      <c r="G677" s="1"/>
      <c r="H677" s="1"/>
      <c r="I677" s="1"/>
      <c r="J677" s="1"/>
      <c r="K677" s="1"/>
      <c r="L677" s="1"/>
      <c r="M677" s="1"/>
    </row>
    <row r="678" spans="1:13" ht="13.5">
      <c r="A678" s="14" t="s">
        <v>543</v>
      </c>
      <c r="B678" s="15"/>
      <c r="C678" s="15"/>
      <c r="D678" s="56"/>
      <c r="E678" s="56"/>
      <c r="F678" s="56"/>
      <c r="G678" s="56"/>
      <c r="H678" s="1"/>
      <c r="I678" s="1"/>
      <c r="J678" s="1"/>
      <c r="K678" s="1"/>
      <c r="L678" s="1"/>
      <c r="M678" s="1"/>
    </row>
    <row r="679" spans="1:13" ht="12.75">
      <c r="A679" s="8"/>
      <c r="B679" s="7"/>
      <c r="C679" s="7"/>
      <c r="D679" s="7"/>
      <c r="E679" s="7"/>
      <c r="F679" s="7"/>
      <c r="G679" s="7"/>
      <c r="H679" s="1"/>
      <c r="I679" s="1"/>
      <c r="J679" s="1"/>
      <c r="K679" s="1"/>
      <c r="L679" s="1"/>
      <c r="M679" s="1"/>
    </row>
    <row r="680" spans="1:13" ht="12.75">
      <c r="A680" s="8"/>
      <c r="B680" s="7"/>
      <c r="C680" s="7"/>
      <c r="D680" s="7"/>
      <c r="E680" s="7"/>
      <c r="F680" s="7"/>
      <c r="G680" s="7"/>
      <c r="H680" s="1"/>
      <c r="I680" s="1"/>
      <c r="J680" s="1"/>
      <c r="K680" s="1"/>
      <c r="L680" s="1"/>
      <c r="M680" s="1"/>
    </row>
    <row r="681" spans="1:13" ht="12.75">
      <c r="A681" s="8"/>
      <c r="B681" s="7"/>
      <c r="C681" s="7"/>
      <c r="D681" s="7"/>
      <c r="E681" s="7"/>
      <c r="F681" s="7"/>
      <c r="G681" s="7"/>
      <c r="H681" s="1"/>
      <c r="I681" s="1"/>
      <c r="J681" s="1"/>
      <c r="K681" s="1"/>
      <c r="L681" s="1"/>
      <c r="M681" s="1"/>
    </row>
    <row r="682" spans="1:13" ht="12.75">
      <c r="A682" s="8"/>
      <c r="B682" s="7"/>
      <c r="C682" s="7"/>
      <c r="D682" s="7"/>
      <c r="E682" s="7"/>
      <c r="F682" s="7"/>
      <c r="G682" s="7"/>
      <c r="H682" s="1"/>
      <c r="I682" s="1"/>
      <c r="J682" s="1"/>
      <c r="K682" s="1"/>
      <c r="L682" s="1"/>
      <c r="M682" s="1"/>
    </row>
    <row r="683" spans="1:13" ht="12.75">
      <c r="A683" s="8"/>
      <c r="B683" s="7"/>
      <c r="C683" s="7"/>
      <c r="D683" s="7"/>
      <c r="E683" s="7"/>
      <c r="F683" s="7"/>
      <c r="G683" s="7"/>
      <c r="H683" s="1"/>
      <c r="I683" s="1"/>
      <c r="J683" s="1"/>
      <c r="K683" s="1"/>
      <c r="L683" s="1"/>
      <c r="M683"/>
    </row>
    <row r="684" spans="1:13" ht="12.75">
      <c r="A684" s="8"/>
      <c r="B684" s="7"/>
      <c r="C684" s="7"/>
      <c r="D684" s="7"/>
      <c r="E684" s="7"/>
      <c r="F684" s="7"/>
      <c r="G684" s="7"/>
      <c r="H684" s="1"/>
      <c r="I684" s="1"/>
      <c r="J684" s="1"/>
      <c r="K684" s="1"/>
      <c r="L684" s="1"/>
      <c r="M684"/>
    </row>
    <row r="685" spans="1:13" ht="12.75">
      <c r="A685" s="8"/>
      <c r="B685" s="7"/>
      <c r="C685" s="7"/>
      <c r="D685" s="7"/>
      <c r="E685" s="7"/>
      <c r="F685" s="7"/>
      <c r="G685" s="7"/>
      <c r="H685" s="1"/>
      <c r="I685" s="1"/>
      <c r="J685" s="1"/>
      <c r="K685" s="1"/>
      <c r="L685" s="1"/>
      <c r="M685"/>
    </row>
    <row r="686" spans="1:13" ht="12.75">
      <c r="A686" s="8"/>
      <c r="B686" s="7"/>
      <c r="C686" s="7"/>
      <c r="D686" s="7"/>
      <c r="E686" s="7"/>
      <c r="F686" s="7"/>
      <c r="G686" s="7"/>
      <c r="H686" s="1"/>
      <c r="I686" s="1"/>
      <c r="J686" s="1"/>
      <c r="K686" s="1"/>
      <c r="L686" s="1"/>
      <c r="M686"/>
    </row>
    <row r="687" spans="1:13" ht="18.75">
      <c r="A687" s="87" t="s">
        <v>115</v>
      </c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41"/>
      <c r="M687"/>
    </row>
    <row r="688" spans="1:13" ht="15.75">
      <c r="A688" s="86" t="s">
        <v>619</v>
      </c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34"/>
      <c r="M688"/>
    </row>
    <row r="689" spans="1:13" ht="15.75">
      <c r="A689" s="86" t="s">
        <v>119</v>
      </c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34"/>
      <c r="M689"/>
    </row>
    <row r="690" spans="1:13" ht="12.75">
      <c r="A690" s="7"/>
      <c r="B690" s="7"/>
      <c r="C690" s="7"/>
      <c r="D690" s="7"/>
      <c r="E690" s="7"/>
      <c r="F690" s="7"/>
      <c r="G690" s="7"/>
      <c r="H690" s="1"/>
      <c r="I690" s="1"/>
      <c r="J690" s="1"/>
      <c r="K690" s="1"/>
      <c r="L690" s="1"/>
      <c r="M690"/>
    </row>
    <row r="691" spans="1:13" ht="12.75">
      <c r="A691" s="7"/>
      <c r="B691" s="7"/>
      <c r="C691" s="7"/>
      <c r="D691" s="7"/>
      <c r="E691" s="7"/>
      <c r="F691" s="7"/>
      <c r="G691" s="7"/>
      <c r="H691" s="1"/>
      <c r="I691" s="1"/>
      <c r="J691" s="1"/>
      <c r="K691" s="1"/>
      <c r="L691" s="1"/>
      <c r="M691"/>
    </row>
    <row r="692" spans="1:13" ht="12.75">
      <c r="A692" s="7"/>
      <c r="B692" s="7"/>
      <c r="C692" s="7"/>
      <c r="D692" s="7"/>
      <c r="E692" s="7"/>
      <c r="F692" s="7"/>
      <c r="G692" s="7"/>
      <c r="H692" s="1"/>
      <c r="I692" s="1"/>
      <c r="J692" s="1"/>
      <c r="K692" s="1"/>
      <c r="L692" s="1"/>
      <c r="M692" s="1"/>
    </row>
    <row r="693" spans="1:13" ht="13.5">
      <c r="A693" s="12"/>
      <c r="B693" s="12"/>
      <c r="C693" s="12"/>
      <c r="D693" s="12"/>
      <c r="E693" s="33"/>
      <c r="F693" s="33"/>
      <c r="G693" s="33"/>
      <c r="H693" s="13"/>
      <c r="I693" s="66" t="s">
        <v>620</v>
      </c>
      <c r="J693" s="13"/>
      <c r="K693" s="83" t="s">
        <v>620</v>
      </c>
      <c r="L693" s="13" t="s">
        <v>489</v>
      </c>
      <c r="M693" s="64" t="s">
        <v>164</v>
      </c>
    </row>
    <row r="694" spans="1:13" ht="13.5">
      <c r="A694" s="13" t="s">
        <v>0</v>
      </c>
      <c r="B694" s="12"/>
      <c r="C694" s="12"/>
      <c r="D694" s="15"/>
      <c r="E694" s="13" t="s">
        <v>564</v>
      </c>
      <c r="F694" s="15"/>
      <c r="G694" s="13" t="s">
        <v>579</v>
      </c>
      <c r="H694" s="13"/>
      <c r="I694" s="66" t="s">
        <v>500</v>
      </c>
      <c r="J694" s="13"/>
      <c r="K694" s="83" t="s">
        <v>501</v>
      </c>
      <c r="L694" s="13" t="s">
        <v>490</v>
      </c>
      <c r="M694" s="64" t="s">
        <v>166</v>
      </c>
    </row>
    <row r="695" spans="1:13" ht="13.5">
      <c r="A695" s="13" t="s">
        <v>207</v>
      </c>
      <c r="B695" s="12"/>
      <c r="C695" s="13" t="s">
        <v>1</v>
      </c>
      <c r="D695" s="13"/>
      <c r="E695" s="13" t="s">
        <v>2</v>
      </c>
      <c r="F695" s="13"/>
      <c r="G695" s="13" t="s">
        <v>492</v>
      </c>
      <c r="H695" s="13"/>
      <c r="I695" s="66" t="s">
        <v>122</v>
      </c>
      <c r="J695" s="13"/>
      <c r="K695" s="83" t="s">
        <v>617</v>
      </c>
      <c r="L695" s="13" t="s">
        <v>491</v>
      </c>
      <c r="M695" s="64" t="s">
        <v>165</v>
      </c>
    </row>
    <row r="696" spans="1:13" ht="13.5">
      <c r="A696" s="53" t="s">
        <v>3</v>
      </c>
      <c r="B696" s="53" t="s">
        <v>3</v>
      </c>
      <c r="C696" s="53" t="s">
        <v>3</v>
      </c>
      <c r="D696" s="16" t="s">
        <v>3</v>
      </c>
      <c r="E696" s="16" t="s">
        <v>3</v>
      </c>
      <c r="F696" s="16" t="s">
        <v>3</v>
      </c>
      <c r="G696" s="16" t="s">
        <v>3</v>
      </c>
      <c r="H696" s="16" t="s">
        <v>3</v>
      </c>
      <c r="I696" s="16" t="s">
        <v>3</v>
      </c>
      <c r="J696" s="16"/>
      <c r="K696" s="16" t="s">
        <v>3</v>
      </c>
      <c r="L696" s="16"/>
      <c r="M696" s="16" t="s">
        <v>3</v>
      </c>
    </row>
    <row r="697" spans="1:13" ht="13.5">
      <c r="A697" s="14" t="s">
        <v>345</v>
      </c>
      <c r="B697" s="15"/>
      <c r="C697" s="14" t="s">
        <v>88</v>
      </c>
      <c r="D697" s="17"/>
      <c r="E697" s="18">
        <v>56738.86</v>
      </c>
      <c r="F697" s="17"/>
      <c r="G697" s="18">
        <v>61776</v>
      </c>
      <c r="H697" s="18"/>
      <c r="I697" s="67">
        <v>64713</v>
      </c>
      <c r="J697" s="18"/>
      <c r="K697" s="67">
        <v>64713</v>
      </c>
      <c r="L697" s="18">
        <f>+K697-G697</f>
        <v>2937</v>
      </c>
      <c r="M697" s="32">
        <f>SUM((K697/G697)-1)</f>
        <v>0.047542735042735096</v>
      </c>
    </row>
    <row r="698" spans="1:13" ht="13.5">
      <c r="A698" s="14" t="s">
        <v>346</v>
      </c>
      <c r="B698" s="15"/>
      <c r="C698" s="14" t="s">
        <v>6</v>
      </c>
      <c r="D698" s="17"/>
      <c r="E698" s="18">
        <v>37328.26</v>
      </c>
      <c r="F698" s="17"/>
      <c r="G698" s="18">
        <v>39476</v>
      </c>
      <c r="H698" s="12"/>
      <c r="I698" s="67">
        <v>41037</v>
      </c>
      <c r="J698" s="18"/>
      <c r="K698" s="67">
        <v>41037</v>
      </c>
      <c r="L698" s="18">
        <f>+K698-G698</f>
        <v>1561</v>
      </c>
      <c r="M698" s="32">
        <f>SUM((K698/G698)-1)</f>
        <v>0.039543013476542654</v>
      </c>
    </row>
    <row r="699" spans="1:13" ht="13.5">
      <c r="A699" s="14" t="s">
        <v>347</v>
      </c>
      <c r="B699" s="15"/>
      <c r="C699" s="14" t="s">
        <v>179</v>
      </c>
      <c r="D699" s="17"/>
      <c r="E699" s="18">
        <v>1376</v>
      </c>
      <c r="F699" s="17"/>
      <c r="G699" s="18">
        <v>2050</v>
      </c>
      <c r="H699" s="18"/>
      <c r="I699" s="18">
        <v>2000</v>
      </c>
      <c r="J699" s="18"/>
      <c r="K699" s="18">
        <v>2000</v>
      </c>
      <c r="L699" s="18">
        <f>+K699-G699</f>
        <v>-50</v>
      </c>
      <c r="M699" s="32">
        <f>SUM((K699/G699)-1)</f>
        <v>-0.024390243902439046</v>
      </c>
    </row>
    <row r="700" spans="1:13" ht="13.5">
      <c r="A700" s="14" t="s">
        <v>348</v>
      </c>
      <c r="B700" s="15"/>
      <c r="C700" s="14" t="s">
        <v>349</v>
      </c>
      <c r="D700" s="17"/>
      <c r="E700" s="18">
        <v>355.47</v>
      </c>
      <c r="F700" s="17"/>
      <c r="G700" s="67">
        <v>3950</v>
      </c>
      <c r="H700" s="12"/>
      <c r="I700" s="18">
        <v>3800</v>
      </c>
      <c r="J700" s="18"/>
      <c r="K700" s="18">
        <v>3800</v>
      </c>
      <c r="L700" s="18">
        <f>+K700-G700</f>
        <v>-150</v>
      </c>
      <c r="M700" s="32">
        <f>SUM((K700/G700)-1)</f>
        <v>-0.03797468354430378</v>
      </c>
    </row>
    <row r="701" spans="1:13" ht="13.5">
      <c r="A701" s="53" t="s">
        <v>9</v>
      </c>
      <c r="B701" s="53" t="s">
        <v>9</v>
      </c>
      <c r="C701" s="53" t="s">
        <v>9</v>
      </c>
      <c r="D701" s="12"/>
      <c r="E701" s="53" t="s">
        <v>9</v>
      </c>
      <c r="F701" s="53" t="s">
        <v>9</v>
      </c>
      <c r="G701" s="53" t="s">
        <v>9</v>
      </c>
      <c r="H701" s="53" t="s">
        <v>9</v>
      </c>
      <c r="I701" s="53" t="s">
        <v>9</v>
      </c>
      <c r="J701" s="53" t="s">
        <v>9</v>
      </c>
      <c r="K701" s="53" t="s">
        <v>9</v>
      </c>
      <c r="L701" s="53" t="s">
        <v>9</v>
      </c>
      <c r="M701" s="53" t="s">
        <v>9</v>
      </c>
    </row>
    <row r="702" spans="1:13" ht="13.5">
      <c r="A702" s="14" t="s">
        <v>10</v>
      </c>
      <c r="B702" s="15"/>
      <c r="C702" s="15"/>
      <c r="D702" s="12"/>
      <c r="E702" s="18">
        <f>SUM(E697:E700)</f>
        <v>95798.59</v>
      </c>
      <c r="F702" s="12"/>
      <c r="G702" s="18">
        <f>SUM(G697:G700)</f>
        <v>107252</v>
      </c>
      <c r="H702" s="18">
        <f>SUM(H697:H700)</f>
        <v>0</v>
      </c>
      <c r="I702" s="18">
        <f>SUM(I697:I700)</f>
        <v>111550</v>
      </c>
      <c r="J702" s="18"/>
      <c r="K702" s="18">
        <f>SUM(K697:K700)</f>
        <v>111550</v>
      </c>
      <c r="L702" s="18">
        <f>+K702-G702</f>
        <v>4298</v>
      </c>
      <c r="M702" s="32">
        <f>SUM((K702/G702)-1)</f>
        <v>0.04007384477678744</v>
      </c>
    </row>
    <row r="703" spans="1:13" ht="13.5">
      <c r="A703" s="15"/>
      <c r="B703" s="15"/>
      <c r="C703" s="15"/>
      <c r="D703" s="17"/>
      <c r="E703" s="39"/>
      <c r="F703" s="17"/>
      <c r="G703" s="18"/>
      <c r="H703" s="18"/>
      <c r="I703" s="18"/>
      <c r="J703" s="18"/>
      <c r="K703" s="45"/>
      <c r="L703" s="18"/>
      <c r="M703" s="32"/>
    </row>
    <row r="704" spans="1:13" ht="13.5">
      <c r="A704" s="14" t="s">
        <v>350</v>
      </c>
      <c r="B704" s="15"/>
      <c r="C704" s="14" t="s">
        <v>169</v>
      </c>
      <c r="D704" s="17"/>
      <c r="E704" s="18">
        <v>1218.21</v>
      </c>
      <c r="F704" s="17"/>
      <c r="G704" s="18">
        <v>1000</v>
      </c>
      <c r="H704" s="12"/>
      <c r="I704" s="18">
        <v>1500</v>
      </c>
      <c r="J704" s="18"/>
      <c r="K704" s="18">
        <v>1500</v>
      </c>
      <c r="L704" s="18">
        <f>+K704-G704</f>
        <v>500</v>
      </c>
      <c r="M704" s="32">
        <f>SUM((K704/G704)-1)</f>
        <v>0.5</v>
      </c>
    </row>
    <row r="705" spans="1:13" ht="13.5">
      <c r="A705" s="14" t="s">
        <v>351</v>
      </c>
      <c r="B705" s="15"/>
      <c r="C705" s="14" t="s">
        <v>72</v>
      </c>
      <c r="D705" s="17"/>
      <c r="E705" s="18">
        <v>240</v>
      </c>
      <c r="F705" s="17"/>
      <c r="G705" s="18">
        <v>1500</v>
      </c>
      <c r="H705" s="12"/>
      <c r="I705" s="18">
        <v>1250</v>
      </c>
      <c r="J705" s="18"/>
      <c r="K705" s="18">
        <v>1250</v>
      </c>
      <c r="L705" s="18">
        <f>+K705-G705</f>
        <v>-250</v>
      </c>
      <c r="M705" s="32">
        <f>SUM((K705/G705)-1)</f>
        <v>-0.16666666666666663</v>
      </c>
    </row>
    <row r="706" spans="1:13" ht="13.5">
      <c r="A706" s="14" t="s">
        <v>352</v>
      </c>
      <c r="B706" s="15"/>
      <c r="C706" s="14" t="s">
        <v>357</v>
      </c>
      <c r="D706" s="17"/>
      <c r="E706" s="18">
        <v>0</v>
      </c>
      <c r="F706" s="17"/>
      <c r="G706" s="18">
        <v>1</v>
      </c>
      <c r="H706" s="12"/>
      <c r="I706" s="18">
        <v>1</v>
      </c>
      <c r="J706" s="18"/>
      <c r="K706" s="18">
        <v>1</v>
      </c>
      <c r="L706" s="18">
        <f>+K706-G706</f>
        <v>0</v>
      </c>
      <c r="M706" s="32">
        <f>SUM((K706/G706)-1)</f>
        <v>0</v>
      </c>
    </row>
    <row r="707" spans="1:13" ht="13.5">
      <c r="A707" s="14" t="s">
        <v>353</v>
      </c>
      <c r="B707" s="15"/>
      <c r="C707" s="14" t="s">
        <v>33</v>
      </c>
      <c r="D707" s="12"/>
      <c r="E707" s="18">
        <v>1047.74</v>
      </c>
      <c r="F707" s="12"/>
      <c r="G707" s="18">
        <v>1080</v>
      </c>
      <c r="H707" s="18"/>
      <c r="I707" s="18">
        <v>1200</v>
      </c>
      <c r="J707" s="18"/>
      <c r="K707" s="18">
        <v>1200</v>
      </c>
      <c r="L707" s="18">
        <f>+K707-G707</f>
        <v>120</v>
      </c>
      <c r="M707" s="32">
        <f>SUM((K707/G707)-1)</f>
        <v>0.11111111111111116</v>
      </c>
    </row>
    <row r="708" spans="1:13" ht="13.5">
      <c r="A708" s="53" t="s">
        <v>9</v>
      </c>
      <c r="B708" s="53" t="s">
        <v>9</v>
      </c>
      <c r="C708" s="53" t="s">
        <v>9</v>
      </c>
      <c r="D708" s="12"/>
      <c r="E708" s="53" t="s">
        <v>9</v>
      </c>
      <c r="F708" s="53" t="s">
        <v>9</v>
      </c>
      <c r="G708" s="53" t="s">
        <v>9</v>
      </c>
      <c r="H708" s="53" t="s">
        <v>9</v>
      </c>
      <c r="I708" s="53" t="s">
        <v>9</v>
      </c>
      <c r="J708" s="53" t="s">
        <v>9</v>
      </c>
      <c r="K708" s="53" t="s">
        <v>9</v>
      </c>
      <c r="L708" s="53" t="s">
        <v>9</v>
      </c>
      <c r="M708" s="53" t="s">
        <v>9</v>
      </c>
    </row>
    <row r="709" spans="1:13" ht="13.5">
      <c r="A709" s="14" t="s">
        <v>16</v>
      </c>
      <c r="B709" s="15"/>
      <c r="C709" s="15"/>
      <c r="D709" s="17"/>
      <c r="E709" s="18">
        <f>SUM(E704:E707)</f>
        <v>2505.95</v>
      </c>
      <c r="F709" s="12"/>
      <c r="G709" s="18">
        <f>SUM(G704:G707)</f>
        <v>3581</v>
      </c>
      <c r="H709" s="18">
        <f>SUM(H704:H707)</f>
        <v>0</v>
      </c>
      <c r="I709" s="18">
        <f>SUM(I704:I707)</f>
        <v>3951</v>
      </c>
      <c r="J709" s="18"/>
      <c r="K709" s="18">
        <f>SUM(K704:K707)</f>
        <v>3951</v>
      </c>
      <c r="L709" s="18">
        <f>+K709-G709</f>
        <v>370</v>
      </c>
      <c r="M709" s="32">
        <f>SUM((K709/G709)-1)</f>
        <v>0.10332309410779117</v>
      </c>
    </row>
    <row r="710" spans="1:13" ht="13.5">
      <c r="A710" s="14"/>
      <c r="B710" s="15"/>
      <c r="C710" s="15"/>
      <c r="D710" s="17"/>
      <c r="E710" s="18"/>
      <c r="F710" s="12"/>
      <c r="G710" s="18"/>
      <c r="H710" s="18"/>
      <c r="I710" s="18"/>
      <c r="J710" s="18"/>
      <c r="K710" s="18"/>
      <c r="L710" s="18"/>
      <c r="M710" s="32"/>
    </row>
    <row r="711" spans="1:13" ht="13.5">
      <c r="A711" s="14" t="s">
        <v>354</v>
      </c>
      <c r="B711" s="15"/>
      <c r="C711" s="14" t="s">
        <v>23</v>
      </c>
      <c r="D711" s="12"/>
      <c r="E711" s="18">
        <v>696.73</v>
      </c>
      <c r="F711" s="12"/>
      <c r="G711" s="18">
        <v>1000</v>
      </c>
      <c r="H711" s="18"/>
      <c r="I711" s="18">
        <v>1250</v>
      </c>
      <c r="J711" s="18"/>
      <c r="K711" s="18">
        <v>1250</v>
      </c>
      <c r="L711" s="18">
        <f>+K711-G711</f>
        <v>250</v>
      </c>
      <c r="M711" s="32">
        <f>SUM((K711/G711)-1)</f>
        <v>0.25</v>
      </c>
    </row>
    <row r="712" spans="1:13" ht="13.5">
      <c r="A712" s="53" t="s">
        <v>9</v>
      </c>
      <c r="B712" s="53" t="s">
        <v>9</v>
      </c>
      <c r="C712" s="53" t="s">
        <v>9</v>
      </c>
      <c r="D712" s="12"/>
      <c r="E712" s="53" t="s">
        <v>9</v>
      </c>
      <c r="F712" s="53" t="s">
        <v>9</v>
      </c>
      <c r="G712" s="53" t="s">
        <v>9</v>
      </c>
      <c r="H712" s="53" t="s">
        <v>9</v>
      </c>
      <c r="I712" s="53" t="s">
        <v>9</v>
      </c>
      <c r="J712" s="53" t="s">
        <v>9</v>
      </c>
      <c r="K712" s="53" t="s">
        <v>9</v>
      </c>
      <c r="L712" s="53" t="s">
        <v>9</v>
      </c>
      <c r="M712" s="53" t="s">
        <v>9</v>
      </c>
    </row>
    <row r="713" spans="1:13" ht="13.5">
      <c r="A713" s="14" t="s">
        <v>18</v>
      </c>
      <c r="B713" s="15"/>
      <c r="C713" s="15"/>
      <c r="D713" s="12"/>
      <c r="E713" s="18">
        <f>SUM(E711)</f>
        <v>696.73</v>
      </c>
      <c r="F713" s="12"/>
      <c r="G713" s="18">
        <f>SUM(G711)</f>
        <v>1000</v>
      </c>
      <c r="H713" s="18">
        <f>SUM(H711)</f>
        <v>0</v>
      </c>
      <c r="I713" s="18">
        <f>SUM(I711)</f>
        <v>1250</v>
      </c>
      <c r="J713" s="18"/>
      <c r="K713" s="18">
        <f>SUM(K711)</f>
        <v>1250</v>
      </c>
      <c r="L713" s="18">
        <f>+K713-G713</f>
        <v>250</v>
      </c>
      <c r="M713" s="32">
        <f>SUM((K713/G713)-1)</f>
        <v>0.25</v>
      </c>
    </row>
    <row r="714" spans="1:13" ht="13.5">
      <c r="A714" s="15"/>
      <c r="B714" s="15"/>
      <c r="C714" s="15"/>
      <c r="D714" s="12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3.5">
      <c r="A715" s="14" t="s">
        <v>73</v>
      </c>
      <c r="B715" s="15"/>
      <c r="C715" s="15"/>
      <c r="D715" s="12"/>
      <c r="E715" s="12">
        <f>SUM(E702+E709+E713)</f>
        <v>99001.26999999999</v>
      </c>
      <c r="F715" s="12"/>
      <c r="G715" s="12">
        <f>SUM(G702+G709+G713)</f>
        <v>111833</v>
      </c>
      <c r="H715" s="12"/>
      <c r="I715" s="12">
        <f>SUM(I702+I709+I713)</f>
        <v>116751</v>
      </c>
      <c r="J715" s="12"/>
      <c r="K715" s="12">
        <f>SUM(K702+K709+K713)</f>
        <v>116751</v>
      </c>
      <c r="L715" s="18">
        <f>+K715-G715</f>
        <v>4918</v>
      </c>
      <c r="M715" s="32">
        <f>SUM((K715/G715)-1)</f>
        <v>0.04397628606940707</v>
      </c>
    </row>
    <row r="716" spans="1:13" ht="13.5">
      <c r="A716" s="15"/>
      <c r="B716" s="15"/>
      <c r="C716" s="15"/>
      <c r="D716" s="12"/>
      <c r="E716" s="16" t="s">
        <v>3</v>
      </c>
      <c r="F716" s="16" t="s">
        <v>3</v>
      </c>
      <c r="G716" s="16" t="s">
        <v>3</v>
      </c>
      <c r="H716" s="16" t="s">
        <v>3</v>
      </c>
      <c r="I716" s="16" t="s">
        <v>3</v>
      </c>
      <c r="J716" s="16"/>
      <c r="K716" s="16" t="s">
        <v>3</v>
      </c>
      <c r="L716" s="16"/>
      <c r="M716" s="16" t="s">
        <v>3</v>
      </c>
    </row>
    <row r="717" spans="1:13" ht="13.5">
      <c r="A717" s="15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54"/>
    </row>
    <row r="718" spans="1:13" ht="13.5">
      <c r="A718" s="15" t="s">
        <v>616</v>
      </c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54"/>
    </row>
    <row r="719" spans="1:13" ht="13.5">
      <c r="A719" s="15" t="s">
        <v>613</v>
      </c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54"/>
    </row>
    <row r="720" spans="1:13" ht="13.5">
      <c r="A720" s="14" t="s">
        <v>578</v>
      </c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54"/>
    </row>
    <row r="721" spans="1:13" ht="13.5">
      <c r="A721" s="14" t="s">
        <v>577</v>
      </c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54"/>
    </row>
    <row r="722" spans="1:13" ht="13.5">
      <c r="A722" s="14" t="s">
        <v>355</v>
      </c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54"/>
    </row>
    <row r="723" spans="1:13" ht="13.5">
      <c r="A723" s="15" t="s">
        <v>356</v>
      </c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54"/>
    </row>
    <row r="724" spans="1:13" ht="13.5">
      <c r="A724" s="15" t="s">
        <v>534</v>
      </c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54"/>
    </row>
    <row r="725" spans="1:13" ht="13.5">
      <c r="A725" s="14" t="s">
        <v>597</v>
      </c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54"/>
    </row>
    <row r="726" spans="1:13" ht="13.5">
      <c r="A726" s="14"/>
      <c r="B726" s="17"/>
      <c r="C726" s="17"/>
      <c r="D726" s="17"/>
      <c r="E726" s="17"/>
      <c r="F726" s="37"/>
      <c r="G726" s="7"/>
      <c r="H726" s="1"/>
      <c r="I726" s="1"/>
      <c r="J726" s="1"/>
      <c r="K726" s="1"/>
      <c r="L726" s="1"/>
      <c r="M726"/>
    </row>
    <row r="727" spans="1:13" ht="12.75">
      <c r="A727" s="8"/>
      <c r="B727" s="7"/>
      <c r="C727" s="7"/>
      <c r="D727" s="7"/>
      <c r="E727" s="7"/>
      <c r="F727" s="7"/>
      <c r="G727" s="7"/>
      <c r="H727" s="1"/>
      <c r="I727" s="1"/>
      <c r="J727" s="1"/>
      <c r="K727" s="1"/>
      <c r="L727" s="1"/>
      <c r="M727"/>
    </row>
    <row r="728" spans="1:13" ht="12.75">
      <c r="A728" s="8"/>
      <c r="B728" s="7"/>
      <c r="C728" s="7"/>
      <c r="D728" s="7"/>
      <c r="E728" s="7"/>
      <c r="F728" s="7"/>
      <c r="G728" s="7"/>
      <c r="H728" s="1"/>
      <c r="I728" s="1"/>
      <c r="J728" s="1"/>
      <c r="K728" s="1"/>
      <c r="L728" s="1"/>
      <c r="M728"/>
    </row>
    <row r="729" spans="1:13" ht="12.75">
      <c r="A729" s="8"/>
      <c r="B729" s="7"/>
      <c r="C729" s="7"/>
      <c r="D729" s="7"/>
      <c r="E729" s="7"/>
      <c r="F729" s="7"/>
      <c r="G729" s="7"/>
      <c r="H729" s="1"/>
      <c r="I729" s="1"/>
      <c r="J729" s="1"/>
      <c r="K729" s="1"/>
      <c r="L729" s="1"/>
      <c r="M729"/>
    </row>
    <row r="730" spans="1:13" ht="12.75">
      <c r="A730" s="8"/>
      <c r="B730" s="7"/>
      <c r="C730" s="7"/>
      <c r="D730" s="7"/>
      <c r="E730" s="7"/>
      <c r="F730" s="7"/>
      <c r="G730" s="7"/>
      <c r="H730" s="1"/>
      <c r="I730" s="1"/>
      <c r="J730" s="1"/>
      <c r="K730" s="1"/>
      <c r="L730" s="1"/>
      <c r="M730"/>
    </row>
    <row r="731" spans="1:13" ht="12.75">
      <c r="A731" s="8"/>
      <c r="B731" s="7"/>
      <c r="C731" s="7"/>
      <c r="D731" s="7"/>
      <c r="E731" s="7"/>
      <c r="F731" s="7"/>
      <c r="G731" s="7"/>
      <c r="H731" s="1"/>
      <c r="I731" s="1"/>
      <c r="J731" s="1"/>
      <c r="K731" s="1"/>
      <c r="L731" s="1"/>
      <c r="M731"/>
    </row>
    <row r="732" spans="1:13" ht="12.75">
      <c r="A732" s="8"/>
      <c r="B732" s="7"/>
      <c r="C732" s="7"/>
      <c r="D732" s="7"/>
      <c r="E732" s="7"/>
      <c r="F732" s="7"/>
      <c r="G732" s="7"/>
      <c r="H732" s="1"/>
      <c r="I732" s="1"/>
      <c r="J732" s="1"/>
      <c r="K732" s="1"/>
      <c r="L732" s="1"/>
      <c r="M732"/>
    </row>
    <row r="733" spans="1:13" ht="18.75">
      <c r="A733" s="87" t="s">
        <v>115</v>
      </c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41"/>
      <c r="M733"/>
    </row>
    <row r="734" spans="1:18" ht="15.75">
      <c r="A734" s="86" t="s">
        <v>619</v>
      </c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34"/>
      <c r="M734"/>
      <c r="N734" s="46"/>
      <c r="O734" s="46"/>
      <c r="P734" s="48"/>
      <c r="Q734" s="48"/>
      <c r="R734" s="48"/>
    </row>
    <row r="735" spans="1:18" ht="15.75">
      <c r="A735" s="86" t="s">
        <v>143</v>
      </c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34"/>
      <c r="M735"/>
      <c r="N735" s="46"/>
      <c r="O735" s="46"/>
      <c r="P735" s="48"/>
      <c r="Q735" s="48"/>
      <c r="R735" s="48"/>
    </row>
    <row r="736" spans="1:18" ht="13.5">
      <c r="A736" s="7"/>
      <c r="B736" s="7"/>
      <c r="C736" s="7"/>
      <c r="D736" s="7"/>
      <c r="E736" s="7"/>
      <c r="F736" s="7"/>
      <c r="G736" s="7"/>
      <c r="H736" s="1"/>
      <c r="I736" s="1"/>
      <c r="J736" s="1"/>
      <c r="K736" s="1"/>
      <c r="L736" s="1"/>
      <c r="M736"/>
      <c r="N736" s="46"/>
      <c r="O736" s="46"/>
      <c r="P736" s="48"/>
      <c r="Q736" s="48"/>
      <c r="R736" s="48"/>
    </row>
    <row r="737" spans="1:18" ht="13.5">
      <c r="A737" s="7"/>
      <c r="B737" s="7"/>
      <c r="C737" s="7"/>
      <c r="D737" s="7"/>
      <c r="E737" s="7"/>
      <c r="F737" s="7"/>
      <c r="G737" s="7"/>
      <c r="H737" s="1"/>
      <c r="I737" s="1"/>
      <c r="J737" s="1"/>
      <c r="K737" s="1"/>
      <c r="L737" s="1"/>
      <c r="M737"/>
      <c r="N737" s="46"/>
      <c r="O737" s="46"/>
      <c r="P737" s="48"/>
      <c r="Q737" s="48"/>
      <c r="R737" s="48"/>
    </row>
    <row r="738" spans="1:18" ht="13.5">
      <c r="A738" s="7"/>
      <c r="B738" s="7"/>
      <c r="C738" s="7"/>
      <c r="D738" s="7"/>
      <c r="E738" s="7"/>
      <c r="F738" s="7"/>
      <c r="G738" s="7"/>
      <c r="H738" s="1"/>
      <c r="I738" s="1"/>
      <c r="J738" s="1"/>
      <c r="K738" s="1"/>
      <c r="L738" s="1"/>
      <c r="M738" s="1"/>
      <c r="N738" s="46"/>
      <c r="O738" s="46"/>
      <c r="P738" s="48"/>
      <c r="Q738" s="48"/>
      <c r="R738" s="48"/>
    </row>
    <row r="739" spans="1:18" ht="13.5">
      <c r="A739" s="12"/>
      <c r="B739" s="12"/>
      <c r="C739" s="12"/>
      <c r="D739" s="12"/>
      <c r="E739" s="33"/>
      <c r="F739" s="33"/>
      <c r="G739" s="33"/>
      <c r="H739" s="13"/>
      <c r="I739" s="66" t="s">
        <v>620</v>
      </c>
      <c r="J739" s="13"/>
      <c r="K739" s="83" t="s">
        <v>620</v>
      </c>
      <c r="L739" s="13" t="s">
        <v>489</v>
      </c>
      <c r="M739" s="64" t="s">
        <v>164</v>
      </c>
      <c r="N739" s="46"/>
      <c r="O739" s="46"/>
      <c r="P739" s="48"/>
      <c r="Q739" s="48"/>
      <c r="R739" s="48"/>
    </row>
    <row r="740" spans="1:18" ht="13.5">
      <c r="A740" s="13" t="s">
        <v>0</v>
      </c>
      <c r="B740" s="15"/>
      <c r="C740" s="15"/>
      <c r="D740" s="15"/>
      <c r="E740" s="13" t="s">
        <v>564</v>
      </c>
      <c r="F740" s="15"/>
      <c r="G740" s="13" t="s">
        <v>579</v>
      </c>
      <c r="H740" s="13"/>
      <c r="I740" s="66" t="s">
        <v>500</v>
      </c>
      <c r="J740" s="13"/>
      <c r="K740" s="83" t="s">
        <v>501</v>
      </c>
      <c r="L740" s="13" t="s">
        <v>490</v>
      </c>
      <c r="M740" s="64" t="s">
        <v>166</v>
      </c>
      <c r="N740" s="46"/>
      <c r="O740" s="46"/>
      <c r="P740" s="48"/>
      <c r="Q740" s="48"/>
      <c r="R740" s="48"/>
    </row>
    <row r="741" spans="1:18" ht="13.5">
      <c r="A741" s="13" t="s">
        <v>207</v>
      </c>
      <c r="B741" s="15"/>
      <c r="C741" s="13" t="s">
        <v>1</v>
      </c>
      <c r="D741" s="13"/>
      <c r="E741" s="13" t="s">
        <v>2</v>
      </c>
      <c r="F741" s="13"/>
      <c r="G741" s="13" t="s">
        <v>492</v>
      </c>
      <c r="H741" s="13"/>
      <c r="I741" s="66" t="s">
        <v>122</v>
      </c>
      <c r="J741" s="13"/>
      <c r="K741" s="83" t="s">
        <v>617</v>
      </c>
      <c r="L741" s="13" t="s">
        <v>491</v>
      </c>
      <c r="M741" s="64" t="s">
        <v>165</v>
      </c>
      <c r="N741" s="46"/>
      <c r="O741" s="46"/>
      <c r="P741" s="48"/>
      <c r="Q741" s="48"/>
      <c r="R741" s="48"/>
    </row>
    <row r="742" spans="1:18" ht="13.5">
      <c r="A742" s="53" t="s">
        <v>3</v>
      </c>
      <c r="B742" s="53" t="s">
        <v>3</v>
      </c>
      <c r="C742" s="53" t="s">
        <v>3</v>
      </c>
      <c r="D742" s="16" t="s">
        <v>3</v>
      </c>
      <c r="E742" s="16" t="s">
        <v>3</v>
      </c>
      <c r="F742" s="16" t="s">
        <v>3</v>
      </c>
      <c r="G742" s="16" t="s">
        <v>3</v>
      </c>
      <c r="H742" s="16" t="s">
        <v>3</v>
      </c>
      <c r="I742" s="16" t="s">
        <v>3</v>
      </c>
      <c r="J742" s="16"/>
      <c r="K742" s="16" t="s">
        <v>3</v>
      </c>
      <c r="L742" s="16"/>
      <c r="M742" s="16" t="s">
        <v>3</v>
      </c>
      <c r="N742" s="46"/>
      <c r="O742" s="46"/>
      <c r="P742" s="48"/>
      <c r="Q742" s="48"/>
      <c r="R742" s="48"/>
    </row>
    <row r="743" spans="1:18" ht="13.5">
      <c r="A743" s="14" t="s">
        <v>358</v>
      </c>
      <c r="B743" s="15"/>
      <c r="C743" s="14" t="s">
        <v>6</v>
      </c>
      <c r="D743" s="17"/>
      <c r="E743" s="18">
        <v>19125.08</v>
      </c>
      <c r="F743" s="17"/>
      <c r="G743" s="18">
        <v>19661</v>
      </c>
      <c r="H743" s="18"/>
      <c r="I743" s="18">
        <v>19956</v>
      </c>
      <c r="J743" s="18"/>
      <c r="K743" s="18">
        <v>19956</v>
      </c>
      <c r="L743" s="18">
        <f>+K743-G743</f>
        <v>295</v>
      </c>
      <c r="M743" s="32">
        <f>SUM((K743/G743)-1)</f>
        <v>0.015004323279589116</v>
      </c>
      <c r="N743" s="46"/>
      <c r="O743" s="46"/>
      <c r="P743" s="48"/>
      <c r="Q743" s="48"/>
      <c r="R743" s="48"/>
    </row>
    <row r="744" spans="1:18" ht="13.5">
      <c r="A744" s="14" t="s">
        <v>359</v>
      </c>
      <c r="B744" s="15"/>
      <c r="C744" s="14" t="s">
        <v>8</v>
      </c>
      <c r="D744" s="17"/>
      <c r="E744" s="12">
        <v>4590</v>
      </c>
      <c r="F744" s="17"/>
      <c r="G744" s="18">
        <v>4720</v>
      </c>
      <c r="H744" s="12"/>
      <c r="I744" s="18">
        <v>4938</v>
      </c>
      <c r="J744" s="18"/>
      <c r="K744" s="18">
        <v>4938</v>
      </c>
      <c r="L744" s="18">
        <f>+K744-G744</f>
        <v>218</v>
      </c>
      <c r="M744" s="32">
        <f>SUM((K744/G744)-1)</f>
        <v>0.04618644067796618</v>
      </c>
      <c r="N744" s="46"/>
      <c r="O744" s="46"/>
      <c r="P744" s="48"/>
      <c r="Q744" s="48"/>
      <c r="R744" s="48"/>
    </row>
    <row r="745" spans="1:18" ht="13.5">
      <c r="A745" s="53" t="s">
        <v>9</v>
      </c>
      <c r="B745" s="53" t="s">
        <v>9</v>
      </c>
      <c r="C745" s="53" t="s">
        <v>9</v>
      </c>
      <c r="D745" s="16" t="s">
        <v>9</v>
      </c>
      <c r="E745" s="16" t="s">
        <v>9</v>
      </c>
      <c r="F745" s="16" t="s">
        <v>9</v>
      </c>
      <c r="G745" s="16" t="s">
        <v>9</v>
      </c>
      <c r="H745" s="16" t="s">
        <v>9</v>
      </c>
      <c r="I745" s="16" t="s">
        <v>9</v>
      </c>
      <c r="J745" s="16"/>
      <c r="K745" s="16" t="s">
        <v>9</v>
      </c>
      <c r="L745" s="16"/>
      <c r="M745" s="16" t="s">
        <v>9</v>
      </c>
      <c r="N745" s="46"/>
      <c r="O745" s="46"/>
      <c r="P745" s="48"/>
      <c r="Q745" s="48"/>
      <c r="R745" s="48"/>
    </row>
    <row r="746" spans="1:13" ht="13.5">
      <c r="A746" s="14" t="s">
        <v>10</v>
      </c>
      <c r="B746" s="15"/>
      <c r="C746" s="15"/>
      <c r="D746" s="12"/>
      <c r="E746" s="18">
        <f>SUM(E743+E744)</f>
        <v>23715.08</v>
      </c>
      <c r="F746" s="12"/>
      <c r="G746" s="18">
        <f>SUM(G743+G744)</f>
        <v>24381</v>
      </c>
      <c r="H746" s="18"/>
      <c r="I746" s="18">
        <f>SUM(I743+I744)</f>
        <v>24894</v>
      </c>
      <c r="J746" s="18"/>
      <c r="K746" s="18">
        <f>SUM(K743+K744)</f>
        <v>24894</v>
      </c>
      <c r="L746" s="18">
        <f>+K746-G746</f>
        <v>513</v>
      </c>
      <c r="M746" s="32">
        <f>SUM((K746/G746)-1)</f>
        <v>0.021040974529346723</v>
      </c>
    </row>
    <row r="747" spans="1:13" ht="13.5">
      <c r="A747" s="15"/>
      <c r="B747" s="15"/>
      <c r="C747" s="14"/>
      <c r="D747" s="17"/>
      <c r="E747" s="12"/>
      <c r="F747" s="17"/>
      <c r="G747" s="12"/>
      <c r="H747" s="12"/>
      <c r="I747" s="12"/>
      <c r="J747" s="12"/>
      <c r="K747" s="12"/>
      <c r="L747" s="12"/>
      <c r="M747" s="1"/>
    </row>
    <row r="748" spans="1:13" ht="13.5">
      <c r="A748" s="14" t="s">
        <v>360</v>
      </c>
      <c r="B748" s="15"/>
      <c r="C748" s="14" t="s">
        <v>11</v>
      </c>
      <c r="D748" s="17"/>
      <c r="E748" s="18">
        <v>941.1</v>
      </c>
      <c r="F748" s="17"/>
      <c r="G748" s="18">
        <v>1950</v>
      </c>
      <c r="H748" s="18"/>
      <c r="I748" s="18">
        <v>1950</v>
      </c>
      <c r="J748" s="18"/>
      <c r="K748" s="18">
        <v>1950</v>
      </c>
      <c r="L748" s="18">
        <f>+K748-G748</f>
        <v>0</v>
      </c>
      <c r="M748" s="32">
        <f>SUM((K748/G748)-1)</f>
        <v>0</v>
      </c>
    </row>
    <row r="749" spans="1:13" ht="13.5">
      <c r="A749" s="14" t="s">
        <v>361</v>
      </c>
      <c r="B749" s="15"/>
      <c r="C749" s="14" t="s">
        <v>14</v>
      </c>
      <c r="D749" s="17"/>
      <c r="E749" s="18">
        <v>420</v>
      </c>
      <c r="F749" s="17"/>
      <c r="G749" s="18">
        <v>1300</v>
      </c>
      <c r="H749" s="12"/>
      <c r="I749" s="18">
        <v>1300</v>
      </c>
      <c r="J749" s="18"/>
      <c r="K749" s="18">
        <v>1300</v>
      </c>
      <c r="L749" s="18">
        <f>+K749-G749</f>
        <v>0</v>
      </c>
      <c r="M749" s="32">
        <f>SUM((K749/G749)-1)</f>
        <v>0</v>
      </c>
    </row>
    <row r="750" spans="1:13" ht="13.5">
      <c r="A750" s="14" t="s">
        <v>362</v>
      </c>
      <c r="B750" s="15"/>
      <c r="C750" s="14" t="s">
        <v>168</v>
      </c>
      <c r="D750" s="17"/>
      <c r="E750" s="18">
        <v>1070</v>
      </c>
      <c r="F750" s="17"/>
      <c r="G750" s="18">
        <v>1100</v>
      </c>
      <c r="H750" s="12"/>
      <c r="I750" s="18">
        <v>1200</v>
      </c>
      <c r="J750" s="18"/>
      <c r="K750" s="18">
        <v>1200</v>
      </c>
      <c r="L750" s="18">
        <f>+K750-G750</f>
        <v>100</v>
      </c>
      <c r="M750" s="32">
        <f>SUM((K750/G750)-1)</f>
        <v>0.09090909090909083</v>
      </c>
    </row>
    <row r="751" spans="1:13" ht="13.5">
      <c r="A751" s="53" t="s">
        <v>9</v>
      </c>
      <c r="B751" s="53" t="s">
        <v>9</v>
      </c>
      <c r="C751" s="53" t="s">
        <v>9</v>
      </c>
      <c r="D751" s="16" t="s">
        <v>9</v>
      </c>
      <c r="E751" s="16" t="s">
        <v>9</v>
      </c>
      <c r="F751" s="16" t="s">
        <v>9</v>
      </c>
      <c r="G751" s="16" t="s">
        <v>9</v>
      </c>
      <c r="H751" s="16" t="s">
        <v>9</v>
      </c>
      <c r="I751" s="16" t="s">
        <v>9</v>
      </c>
      <c r="J751" s="16"/>
      <c r="K751" s="16" t="s">
        <v>9</v>
      </c>
      <c r="L751" s="16"/>
      <c r="M751" s="16" t="s">
        <v>9</v>
      </c>
    </row>
    <row r="752" spans="1:13" ht="13.5">
      <c r="A752" s="14" t="s">
        <v>16</v>
      </c>
      <c r="B752" s="15"/>
      <c r="C752" s="15"/>
      <c r="D752" s="12"/>
      <c r="E752" s="18">
        <f>SUM(E748:E750)</f>
        <v>2431.1</v>
      </c>
      <c r="F752" s="12"/>
      <c r="G752" s="18">
        <f>SUM(G748:G750)</f>
        <v>4350</v>
      </c>
      <c r="H752" s="18"/>
      <c r="I752" s="18">
        <f>SUM(I748:I750)</f>
        <v>4450</v>
      </c>
      <c r="J752" s="18"/>
      <c r="K752" s="18">
        <f>SUM(K748:K750)</f>
        <v>4450</v>
      </c>
      <c r="L752" s="18">
        <f>+K752-G752</f>
        <v>100</v>
      </c>
      <c r="M752" s="32">
        <f>SUM((K752/G752)-1)</f>
        <v>0.02298850574712641</v>
      </c>
    </row>
    <row r="753" spans="1:13" ht="13.5">
      <c r="A753" s="15"/>
      <c r="B753" s="15"/>
      <c r="C753" s="15"/>
      <c r="D753" s="12"/>
      <c r="E753" s="12"/>
      <c r="F753" s="12"/>
      <c r="G753" s="12"/>
      <c r="H753" s="12"/>
      <c r="I753" s="12"/>
      <c r="J753" s="12"/>
      <c r="K753" s="12"/>
      <c r="L753" s="12"/>
      <c r="M753" s="1"/>
    </row>
    <row r="754" spans="1:13" ht="13.5">
      <c r="A754" s="14" t="s">
        <v>363</v>
      </c>
      <c r="B754" s="15"/>
      <c r="C754" s="14" t="s">
        <v>23</v>
      </c>
      <c r="D754" s="17"/>
      <c r="E754" s="18">
        <v>652.13</v>
      </c>
      <c r="F754" s="17"/>
      <c r="G754" s="18">
        <v>1100</v>
      </c>
      <c r="H754" s="18"/>
      <c r="I754" s="18">
        <v>1100</v>
      </c>
      <c r="J754" s="18"/>
      <c r="K754" s="18">
        <v>1100</v>
      </c>
      <c r="L754" s="18">
        <f>+K754-G754</f>
        <v>0</v>
      </c>
      <c r="M754" s="32">
        <f>SUM((K754/G754)-1)</f>
        <v>0</v>
      </c>
    </row>
    <row r="755" spans="1:13" ht="13.5">
      <c r="A755" s="14" t="s">
        <v>364</v>
      </c>
      <c r="B755" s="15"/>
      <c r="C755" s="14" t="s">
        <v>76</v>
      </c>
      <c r="D755" s="17"/>
      <c r="E755" s="18">
        <v>0</v>
      </c>
      <c r="F755" s="17"/>
      <c r="G755" s="18">
        <v>450</v>
      </c>
      <c r="H755" s="12"/>
      <c r="I755" s="18">
        <v>450</v>
      </c>
      <c r="J755" s="18"/>
      <c r="K755" s="18">
        <v>450</v>
      </c>
      <c r="L755" s="18">
        <f>+K755-G755</f>
        <v>0</v>
      </c>
      <c r="M755" s="32">
        <f>SUM((K755/G755)-1)</f>
        <v>0</v>
      </c>
    </row>
    <row r="756" spans="1:13" ht="13.5">
      <c r="A756" s="14" t="s">
        <v>365</v>
      </c>
      <c r="B756" s="15"/>
      <c r="C756" s="14" t="s">
        <v>504</v>
      </c>
      <c r="D756" s="17"/>
      <c r="E756" s="18">
        <v>720</v>
      </c>
      <c r="F756" s="17"/>
      <c r="G756" s="18">
        <v>750</v>
      </c>
      <c r="H756" s="12"/>
      <c r="I756" s="18">
        <v>750</v>
      </c>
      <c r="J756" s="18"/>
      <c r="K756" s="18">
        <v>750</v>
      </c>
      <c r="L756" s="18">
        <f>+K756-G756</f>
        <v>0</v>
      </c>
      <c r="M756" s="32">
        <f>SUM((K756/G756)-1)</f>
        <v>0</v>
      </c>
    </row>
    <row r="757" spans="1:13" ht="13.5">
      <c r="A757" s="14" t="s">
        <v>366</v>
      </c>
      <c r="B757" s="15"/>
      <c r="C757" s="14" t="s">
        <v>77</v>
      </c>
      <c r="D757" s="17"/>
      <c r="E757" s="18">
        <v>1818.95</v>
      </c>
      <c r="F757" s="17"/>
      <c r="G757" s="18">
        <v>500</v>
      </c>
      <c r="H757" s="12"/>
      <c r="I757" s="18">
        <v>500</v>
      </c>
      <c r="J757" s="18"/>
      <c r="K757" s="18">
        <v>500</v>
      </c>
      <c r="L757" s="18">
        <f>+K757-G757</f>
        <v>0</v>
      </c>
      <c r="M757" s="32">
        <f>SUM((K757/G757)-1)</f>
        <v>0</v>
      </c>
    </row>
    <row r="758" spans="1:13" ht="13.5">
      <c r="A758" s="14" t="s">
        <v>367</v>
      </c>
      <c r="B758" s="15"/>
      <c r="C758" s="14" t="s">
        <v>78</v>
      </c>
      <c r="D758" s="17"/>
      <c r="E758" s="18">
        <v>693.45</v>
      </c>
      <c r="F758" s="17"/>
      <c r="G758" s="18">
        <v>700</v>
      </c>
      <c r="H758" s="12"/>
      <c r="I758" s="18">
        <v>775</v>
      </c>
      <c r="J758" s="18"/>
      <c r="K758" s="18">
        <v>775</v>
      </c>
      <c r="L758" s="18">
        <f>+K758-G758</f>
        <v>75</v>
      </c>
      <c r="M758" s="32">
        <f>SUM((K758/G758)-1)</f>
        <v>0.1071428571428572</v>
      </c>
    </row>
    <row r="759" spans="1:13" ht="13.5">
      <c r="A759" s="53" t="s">
        <v>9</v>
      </c>
      <c r="B759" s="53" t="s">
        <v>9</v>
      </c>
      <c r="C759" s="53" t="s">
        <v>9</v>
      </c>
      <c r="D759" s="16" t="s">
        <v>9</v>
      </c>
      <c r="E759" s="16" t="s">
        <v>9</v>
      </c>
      <c r="F759" s="16" t="s">
        <v>9</v>
      </c>
      <c r="G759" s="16" t="s">
        <v>9</v>
      </c>
      <c r="H759" s="16" t="s">
        <v>9</v>
      </c>
      <c r="I759" s="16" t="s">
        <v>9</v>
      </c>
      <c r="J759" s="16"/>
      <c r="K759" s="16" t="s">
        <v>9</v>
      </c>
      <c r="L759" s="16"/>
      <c r="M759" s="16" t="s">
        <v>9</v>
      </c>
    </row>
    <row r="760" spans="1:13" ht="13.5">
      <c r="A760" s="14" t="s">
        <v>18</v>
      </c>
      <c r="B760" s="15"/>
      <c r="C760" s="15"/>
      <c r="D760" s="12"/>
      <c r="E760" s="18">
        <f>SUM(E754:E758)</f>
        <v>3884.5299999999997</v>
      </c>
      <c r="F760" s="12"/>
      <c r="G760" s="18">
        <f>SUM(G754:G758)</f>
        <v>3500</v>
      </c>
      <c r="H760" s="18"/>
      <c r="I760" s="18">
        <f>SUM(I754:I758)</f>
        <v>3575</v>
      </c>
      <c r="J760" s="18"/>
      <c r="K760" s="18">
        <f>SUM(K754:K758)</f>
        <v>3575</v>
      </c>
      <c r="L760" s="18">
        <f>+K760-G760</f>
        <v>75</v>
      </c>
      <c r="M760" s="32">
        <f>SUM((K760/G760)-1)</f>
        <v>0.021428571428571352</v>
      </c>
    </row>
    <row r="761" spans="1:13" ht="13.5">
      <c r="A761" s="15"/>
      <c r="B761" s="15"/>
      <c r="C761" s="15"/>
      <c r="D761" s="12"/>
      <c r="E761" s="12"/>
      <c r="F761" s="12"/>
      <c r="G761" s="12"/>
      <c r="H761" s="12"/>
      <c r="I761" s="12"/>
      <c r="J761" s="12"/>
      <c r="K761" s="12"/>
      <c r="L761" s="12"/>
      <c r="M761" s="1"/>
    </row>
    <row r="762" spans="1:13" ht="13.5">
      <c r="A762" s="14" t="s">
        <v>368</v>
      </c>
      <c r="B762" s="15"/>
      <c r="C762" s="14" t="s">
        <v>79</v>
      </c>
      <c r="D762" s="17"/>
      <c r="E762" s="18">
        <v>0</v>
      </c>
      <c r="F762" s="17"/>
      <c r="G762" s="18">
        <v>125</v>
      </c>
      <c r="H762" s="18"/>
      <c r="I762" s="18">
        <v>125</v>
      </c>
      <c r="J762" s="18"/>
      <c r="K762" s="18">
        <v>125</v>
      </c>
      <c r="L762" s="18">
        <f>+K762-G762</f>
        <v>0</v>
      </c>
      <c r="M762" s="32">
        <f>SUM((K762/G762)-1)</f>
        <v>0</v>
      </c>
    </row>
    <row r="763" spans="1:13" ht="13.5">
      <c r="A763" s="14" t="s">
        <v>369</v>
      </c>
      <c r="B763" s="15"/>
      <c r="C763" s="57" t="s">
        <v>80</v>
      </c>
      <c r="D763" s="21"/>
      <c r="E763" s="18">
        <v>176</v>
      </c>
      <c r="F763" s="21"/>
      <c r="G763" s="18">
        <v>150</v>
      </c>
      <c r="H763" s="12"/>
      <c r="I763" s="18">
        <v>150</v>
      </c>
      <c r="J763" s="18"/>
      <c r="K763" s="18">
        <v>150</v>
      </c>
      <c r="L763" s="18">
        <f>+K763-G763</f>
        <v>0</v>
      </c>
      <c r="M763" s="32">
        <f>SUM((K763/G763)-1)</f>
        <v>0</v>
      </c>
    </row>
    <row r="764" spans="1:13" ht="13.5">
      <c r="A764" s="14" t="s">
        <v>370</v>
      </c>
      <c r="B764" s="15"/>
      <c r="C764" s="14" t="s">
        <v>81</v>
      </c>
      <c r="D764" s="17"/>
      <c r="E764" s="18">
        <v>125</v>
      </c>
      <c r="F764" s="17"/>
      <c r="G764" s="18">
        <v>300</v>
      </c>
      <c r="H764" s="12"/>
      <c r="I764" s="18">
        <v>300</v>
      </c>
      <c r="J764" s="18"/>
      <c r="K764" s="18">
        <v>300</v>
      </c>
      <c r="L764" s="18">
        <f>+K764-G764</f>
        <v>0</v>
      </c>
      <c r="M764" s="32">
        <f>SUM((K764/G764)-1)</f>
        <v>0</v>
      </c>
    </row>
    <row r="765" spans="1:13" ht="13.5">
      <c r="A765" s="53" t="s">
        <v>9</v>
      </c>
      <c r="B765" s="53" t="s">
        <v>9</v>
      </c>
      <c r="C765" s="53" t="s">
        <v>9</v>
      </c>
      <c r="D765" s="16" t="s">
        <v>9</v>
      </c>
      <c r="E765" s="16" t="s">
        <v>9</v>
      </c>
      <c r="F765" s="16" t="s">
        <v>9</v>
      </c>
      <c r="G765" s="16" t="s">
        <v>9</v>
      </c>
      <c r="H765" s="16" t="s">
        <v>9</v>
      </c>
      <c r="I765" s="16" t="s">
        <v>9</v>
      </c>
      <c r="J765" s="16"/>
      <c r="K765" s="16" t="s">
        <v>9</v>
      </c>
      <c r="L765" s="16"/>
      <c r="M765" s="16" t="s">
        <v>9</v>
      </c>
    </row>
    <row r="766" spans="1:13" ht="13.5">
      <c r="A766" s="14" t="s">
        <v>82</v>
      </c>
      <c r="B766" s="15"/>
      <c r="C766" s="15"/>
      <c r="D766" s="12"/>
      <c r="E766" s="18">
        <f>SUM(E762:E764)</f>
        <v>301</v>
      </c>
      <c r="F766" s="12"/>
      <c r="G766" s="18">
        <f>SUM(G762:G764)</f>
        <v>575</v>
      </c>
      <c r="H766" s="18"/>
      <c r="I766" s="18">
        <f>SUM(I762:I764)</f>
        <v>575</v>
      </c>
      <c r="J766" s="18"/>
      <c r="K766" s="18">
        <f>SUM(K762:K764)</f>
        <v>575</v>
      </c>
      <c r="L766" s="18">
        <f>+K766-G766</f>
        <v>0</v>
      </c>
      <c r="M766" s="32">
        <f>SUM((K766/G766)-1)</f>
        <v>0</v>
      </c>
    </row>
    <row r="767" spans="1:13" ht="13.5">
      <c r="A767" s="15"/>
      <c r="B767" s="15"/>
      <c r="C767" s="15"/>
      <c r="D767" s="12"/>
      <c r="E767" s="12"/>
      <c r="F767" s="12"/>
      <c r="G767" s="12"/>
      <c r="H767" s="12"/>
      <c r="I767" s="12"/>
      <c r="J767" s="12"/>
      <c r="K767" s="12"/>
      <c r="L767" s="12"/>
      <c r="M767" s="1"/>
    </row>
    <row r="768" spans="1:13" ht="13.5">
      <c r="A768" s="14" t="s">
        <v>158</v>
      </c>
      <c r="B768" s="15"/>
      <c r="C768" s="15"/>
      <c r="D768" s="12"/>
      <c r="E768" s="18">
        <f>SUM(E746+E752+E760+E766)</f>
        <v>30331.71</v>
      </c>
      <c r="F768" s="12"/>
      <c r="G768" s="18">
        <f>SUM(G746+G752+G760+G766)</f>
        <v>32806</v>
      </c>
      <c r="H768" s="18"/>
      <c r="I768" s="18">
        <f>SUM(I746+I752+I760+I766)</f>
        <v>33494</v>
      </c>
      <c r="J768" s="18"/>
      <c r="K768" s="18">
        <f>SUM(K746+K752+K760+K766)</f>
        <v>33494</v>
      </c>
      <c r="L768" s="18">
        <f>+K768-G768</f>
        <v>688</v>
      </c>
      <c r="M768" s="32">
        <f>SUM((K768/G768)-1)</f>
        <v>0.020971773456075038</v>
      </c>
    </row>
    <row r="769" spans="1:13" ht="13.5">
      <c r="A769" s="12"/>
      <c r="B769" s="12"/>
      <c r="C769" s="12"/>
      <c r="D769" s="12"/>
      <c r="E769" s="16" t="s">
        <v>3</v>
      </c>
      <c r="F769" s="16" t="s">
        <v>3</v>
      </c>
      <c r="G769" s="16" t="s">
        <v>3</v>
      </c>
      <c r="H769" s="16" t="s">
        <v>3</v>
      </c>
      <c r="I769" s="16" t="s">
        <v>3</v>
      </c>
      <c r="J769" s="16"/>
      <c r="K769" s="16" t="s">
        <v>3</v>
      </c>
      <c r="L769" s="16"/>
      <c r="M769" s="16" t="s">
        <v>3</v>
      </c>
    </row>
    <row r="770" spans="1:13" ht="13.5">
      <c r="A770" s="12"/>
      <c r="B770" s="12"/>
      <c r="C770" s="12"/>
      <c r="D770" s="12"/>
      <c r="E770" s="12"/>
      <c r="F770" s="12"/>
      <c r="G770" s="16"/>
      <c r="H770" s="12"/>
      <c r="I770" s="16"/>
      <c r="J770" s="12"/>
      <c r="K770" s="16"/>
      <c r="L770" s="16"/>
      <c r="M770" s="16"/>
    </row>
    <row r="771" spans="1:13" ht="13.5">
      <c r="A771" s="15" t="s">
        <v>507</v>
      </c>
      <c r="B771" s="12"/>
      <c r="C771" s="12"/>
      <c r="D771" s="12"/>
      <c r="E771" s="12"/>
      <c r="F771" s="12"/>
      <c r="G771" s="16"/>
      <c r="H771" s="16"/>
      <c r="I771" s="16"/>
      <c r="J771" s="16"/>
      <c r="K771" s="12"/>
      <c r="L771" s="12"/>
      <c r="M771" s="54"/>
    </row>
    <row r="772" spans="1:13" ht="13.5">
      <c r="A772" s="15" t="s">
        <v>371</v>
      </c>
      <c r="B772" s="12"/>
      <c r="C772" s="12"/>
      <c r="D772" s="12"/>
      <c r="E772" s="12"/>
      <c r="F772" s="12"/>
      <c r="G772" s="16"/>
      <c r="H772" s="16"/>
      <c r="I772" s="16"/>
      <c r="J772" s="16"/>
      <c r="K772" s="12"/>
      <c r="L772" s="12"/>
      <c r="M772" s="54"/>
    </row>
    <row r="773" spans="1:13" ht="13.5">
      <c r="A773" s="15" t="s">
        <v>372</v>
      </c>
      <c r="B773" s="12"/>
      <c r="C773" s="12"/>
      <c r="D773" s="12"/>
      <c r="E773" s="12"/>
      <c r="F773" s="12"/>
      <c r="G773" s="16"/>
      <c r="H773" s="16"/>
      <c r="I773" s="16"/>
      <c r="J773" s="16"/>
      <c r="K773" s="12"/>
      <c r="L773" s="12"/>
      <c r="M773" s="54"/>
    </row>
    <row r="774" spans="1:13" ht="13.5">
      <c r="A774" s="15" t="s">
        <v>373</v>
      </c>
      <c r="B774" s="12"/>
      <c r="C774" s="12"/>
      <c r="D774" s="12"/>
      <c r="E774" s="12"/>
      <c r="F774" s="12"/>
      <c r="G774" s="16"/>
      <c r="H774" s="16"/>
      <c r="I774" s="16"/>
      <c r="J774" s="16"/>
      <c r="K774" s="12"/>
      <c r="L774" s="12"/>
      <c r="M774" s="54"/>
    </row>
    <row r="775" spans="1:13" ht="13.5">
      <c r="A775" s="15" t="s">
        <v>374</v>
      </c>
      <c r="B775" s="12"/>
      <c r="C775" s="12"/>
      <c r="D775" s="12"/>
      <c r="E775" s="12"/>
      <c r="F775" s="12"/>
      <c r="G775" s="16"/>
      <c r="H775" s="16"/>
      <c r="I775" s="16"/>
      <c r="J775" s="16"/>
      <c r="K775" s="12"/>
      <c r="L775" s="12"/>
      <c r="M775" s="54"/>
    </row>
    <row r="776" spans="1:13" ht="13.5">
      <c r="A776" s="15" t="s">
        <v>375</v>
      </c>
      <c r="B776" s="12"/>
      <c r="C776" s="12"/>
      <c r="D776" s="12"/>
      <c r="E776" s="12"/>
      <c r="F776" s="12"/>
      <c r="G776" s="16"/>
      <c r="H776" s="16"/>
      <c r="I776" s="16"/>
      <c r="J776" s="16"/>
      <c r="K776" s="12"/>
      <c r="L776" s="12"/>
      <c r="M776" s="54"/>
    </row>
    <row r="777" spans="1:13" ht="13.5">
      <c r="A777" s="15" t="s">
        <v>376</v>
      </c>
      <c r="B777" s="12"/>
      <c r="C777" s="12"/>
      <c r="D777" s="12"/>
      <c r="E777" s="12"/>
      <c r="F777" s="12"/>
      <c r="G777" s="16"/>
      <c r="H777" s="16"/>
      <c r="I777" s="16"/>
      <c r="J777" s="16"/>
      <c r="K777" s="12"/>
      <c r="L777" s="12"/>
      <c r="M777" s="54"/>
    </row>
    <row r="778" spans="1:13" ht="13.5">
      <c r="A778" s="14" t="s">
        <v>505</v>
      </c>
      <c r="B778" s="12"/>
      <c r="C778" s="12"/>
      <c r="D778" s="12"/>
      <c r="E778" s="12"/>
      <c r="F778" s="12"/>
      <c r="G778" s="16"/>
      <c r="H778" s="16"/>
      <c r="I778" s="16"/>
      <c r="J778" s="16"/>
      <c r="K778" s="12"/>
      <c r="L778" s="46"/>
      <c r="M778" s="48"/>
    </row>
    <row r="779" spans="1:13" ht="13.5">
      <c r="A779" s="14" t="s">
        <v>377</v>
      </c>
      <c r="B779" s="12"/>
      <c r="C779" s="12"/>
      <c r="D779" s="12"/>
      <c r="E779" s="12"/>
      <c r="F779" s="12"/>
      <c r="G779" s="16"/>
      <c r="H779" s="16"/>
      <c r="I779" s="16"/>
      <c r="J779" s="16"/>
      <c r="K779" s="12"/>
      <c r="L779" s="46"/>
      <c r="M779" s="48"/>
    </row>
    <row r="780" spans="1:13" ht="13.5">
      <c r="A780" s="14" t="s">
        <v>378</v>
      </c>
      <c r="B780" s="12"/>
      <c r="C780" s="12"/>
      <c r="D780" s="12"/>
      <c r="E780" s="12"/>
      <c r="F780" s="12"/>
      <c r="G780" s="16"/>
      <c r="H780" s="16"/>
      <c r="I780" s="16"/>
      <c r="J780" s="16"/>
      <c r="K780" s="12"/>
      <c r="L780" s="46"/>
      <c r="M780" s="48"/>
    </row>
    <row r="781" spans="1:13" ht="13.5">
      <c r="A781" s="57" t="s">
        <v>379</v>
      </c>
      <c r="B781" s="12"/>
      <c r="C781" s="12"/>
      <c r="D781" s="12"/>
      <c r="E781" s="12"/>
      <c r="F781" s="12"/>
      <c r="G781" s="16"/>
      <c r="H781" s="16"/>
      <c r="I781" s="16"/>
      <c r="J781" s="16"/>
      <c r="K781" s="12"/>
      <c r="L781" s="46"/>
      <c r="M781" s="48"/>
    </row>
    <row r="782" spans="1:13" ht="13.5">
      <c r="A782" s="14" t="s">
        <v>380</v>
      </c>
      <c r="B782" s="12"/>
      <c r="C782" s="12"/>
      <c r="D782" s="12"/>
      <c r="E782" s="12"/>
      <c r="F782" s="12"/>
      <c r="G782" s="16"/>
      <c r="H782" s="16"/>
      <c r="I782" s="16"/>
      <c r="J782" s="16"/>
      <c r="K782" s="12"/>
      <c r="L782" s="46"/>
      <c r="M782" s="48"/>
    </row>
    <row r="783" spans="1:13" ht="13.5">
      <c r="A783" s="12"/>
      <c r="B783" s="12"/>
      <c r="C783" s="12"/>
      <c r="D783" s="12"/>
      <c r="E783" s="12"/>
      <c r="F783" s="12"/>
      <c r="G783" s="16"/>
      <c r="H783" s="12"/>
      <c r="I783" s="12"/>
      <c r="J783" s="12"/>
      <c r="K783" s="16"/>
      <c r="L783" s="16"/>
      <c r="M783"/>
    </row>
    <row r="784" spans="1:13" ht="18.75">
      <c r="A784" s="87" t="s">
        <v>115</v>
      </c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41"/>
      <c r="M784"/>
    </row>
    <row r="785" spans="1:13" ht="15.75">
      <c r="A785" s="86" t="s">
        <v>619</v>
      </c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34"/>
      <c r="M785"/>
    </row>
    <row r="786" spans="1:13" ht="15.75">
      <c r="A786" s="86" t="s">
        <v>160</v>
      </c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34"/>
      <c r="M786"/>
    </row>
    <row r="787" spans="1:13" ht="15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/>
    </row>
    <row r="788" spans="1:13" ht="15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/>
    </row>
    <row r="789" spans="1:13" ht="13.5">
      <c r="A789" s="12"/>
      <c r="B789" s="12"/>
      <c r="C789" s="12"/>
      <c r="D789" s="12"/>
      <c r="E789" s="33"/>
      <c r="F789" s="33"/>
      <c r="G789" s="33"/>
      <c r="H789" s="13"/>
      <c r="I789" s="66" t="s">
        <v>620</v>
      </c>
      <c r="J789" s="13"/>
      <c r="K789" s="83" t="s">
        <v>620</v>
      </c>
      <c r="L789" s="13" t="s">
        <v>489</v>
      </c>
      <c r="M789" s="64" t="s">
        <v>164</v>
      </c>
    </row>
    <row r="790" spans="1:13" ht="13.5">
      <c r="A790" s="13" t="s">
        <v>0</v>
      </c>
      <c r="B790" s="15"/>
      <c r="C790" s="15"/>
      <c r="D790" s="15"/>
      <c r="E790" s="13" t="s">
        <v>564</v>
      </c>
      <c r="F790" s="15"/>
      <c r="G790" s="13" t="s">
        <v>579</v>
      </c>
      <c r="H790" s="13"/>
      <c r="I790" s="66" t="s">
        <v>500</v>
      </c>
      <c r="J790" s="13"/>
      <c r="K790" s="83" t="s">
        <v>501</v>
      </c>
      <c r="L790" s="13" t="s">
        <v>490</v>
      </c>
      <c r="M790" s="64" t="s">
        <v>166</v>
      </c>
    </row>
    <row r="791" spans="1:13" ht="13.5">
      <c r="A791" s="13" t="s">
        <v>207</v>
      </c>
      <c r="B791" s="15"/>
      <c r="C791" s="13" t="s">
        <v>1</v>
      </c>
      <c r="D791" s="13"/>
      <c r="E791" s="13" t="s">
        <v>2</v>
      </c>
      <c r="F791" s="13"/>
      <c r="G791" s="13" t="s">
        <v>492</v>
      </c>
      <c r="H791" s="13"/>
      <c r="I791" s="66" t="s">
        <v>122</v>
      </c>
      <c r="J791" s="13"/>
      <c r="K791" s="83" t="s">
        <v>617</v>
      </c>
      <c r="L791" s="13" t="s">
        <v>491</v>
      </c>
      <c r="M791" s="64" t="s">
        <v>165</v>
      </c>
    </row>
    <row r="792" spans="1:13" ht="13.5">
      <c r="A792" s="53" t="s">
        <v>3</v>
      </c>
      <c r="B792" s="53" t="s">
        <v>3</v>
      </c>
      <c r="C792" s="53" t="s">
        <v>3</v>
      </c>
      <c r="D792" s="16" t="s">
        <v>3</v>
      </c>
      <c r="E792" s="16" t="s">
        <v>3</v>
      </c>
      <c r="F792" s="16" t="s">
        <v>3</v>
      </c>
      <c r="G792" s="16" t="s">
        <v>3</v>
      </c>
      <c r="H792" s="16" t="s">
        <v>3</v>
      </c>
      <c r="I792" s="16" t="s">
        <v>3</v>
      </c>
      <c r="J792" s="16"/>
      <c r="K792" s="16" t="s">
        <v>3</v>
      </c>
      <c r="L792" s="16"/>
      <c r="M792" s="16" t="s">
        <v>3</v>
      </c>
    </row>
    <row r="793" spans="1:13" ht="13.5">
      <c r="A793" s="15" t="s">
        <v>533</v>
      </c>
      <c r="B793" s="15"/>
      <c r="C793" s="15" t="s">
        <v>173</v>
      </c>
      <c r="D793" s="12"/>
      <c r="E793" s="27">
        <v>71550</v>
      </c>
      <c r="F793" s="12"/>
      <c r="G793" s="27">
        <v>71000</v>
      </c>
      <c r="H793" s="23"/>
      <c r="I793" s="27">
        <v>68000</v>
      </c>
      <c r="J793" s="27"/>
      <c r="K793" s="27">
        <v>68000</v>
      </c>
      <c r="L793" s="18">
        <f>+K793-G793</f>
        <v>-3000</v>
      </c>
      <c r="M793" s="32">
        <f>SUM((K793/G793)-1)</f>
        <v>-0.04225352112676062</v>
      </c>
    </row>
    <row r="794" spans="1:13" ht="13.5">
      <c r="A794" s="15" t="s">
        <v>566</v>
      </c>
      <c r="B794" s="15"/>
      <c r="C794" s="15" t="s">
        <v>567</v>
      </c>
      <c r="D794" s="12"/>
      <c r="E794" s="27">
        <v>0</v>
      </c>
      <c r="F794" s="12"/>
      <c r="G794" s="27"/>
      <c r="H794" s="23"/>
      <c r="I794" s="27"/>
      <c r="J794" s="27"/>
      <c r="K794" s="27"/>
      <c r="L794" s="18"/>
      <c r="M794" s="32"/>
    </row>
    <row r="795" spans="1:13" ht="13.5">
      <c r="A795" s="14" t="s">
        <v>49</v>
      </c>
      <c r="B795" s="15"/>
      <c r="C795" s="15"/>
      <c r="D795" s="12"/>
      <c r="E795" s="18">
        <f>SUM(E793:E793)</f>
        <v>71550</v>
      </c>
      <c r="F795" s="12"/>
      <c r="G795" s="18">
        <f>SUM(G793:G793)</f>
        <v>71000</v>
      </c>
      <c r="H795" s="18"/>
      <c r="I795" s="18">
        <f>SUM(I793:I793)</f>
        <v>68000</v>
      </c>
      <c r="J795" s="18"/>
      <c r="K795" s="18">
        <f>SUM(K793:K793)</f>
        <v>68000</v>
      </c>
      <c r="L795" s="18">
        <f>+K795-G795</f>
        <v>-3000</v>
      </c>
      <c r="M795" s="32">
        <f>SUM((K795/G795)-1)</f>
        <v>-0.04225352112676062</v>
      </c>
    </row>
    <row r="796" spans="1:13" ht="13.5">
      <c r="A796" s="53" t="s">
        <v>9</v>
      </c>
      <c r="B796" s="15"/>
      <c r="C796" s="53" t="s">
        <v>9</v>
      </c>
      <c r="D796" s="12"/>
      <c r="E796" s="16" t="s">
        <v>9</v>
      </c>
      <c r="F796" s="12"/>
      <c r="G796" s="16" t="s">
        <v>9</v>
      </c>
      <c r="H796" s="16"/>
      <c r="I796" s="16"/>
      <c r="J796" s="16"/>
      <c r="K796" s="16"/>
      <c r="L796" s="16"/>
      <c r="M796" s="16"/>
    </row>
    <row r="797" spans="1:13" ht="13.5">
      <c r="A797" s="15" t="s">
        <v>381</v>
      </c>
      <c r="B797" s="15"/>
      <c r="C797" s="15" t="s">
        <v>25</v>
      </c>
      <c r="D797" s="12"/>
      <c r="E797" s="27">
        <v>7050</v>
      </c>
      <c r="F797" s="12"/>
      <c r="G797" s="27">
        <v>7580</v>
      </c>
      <c r="H797" s="16"/>
      <c r="I797" s="27">
        <v>8150</v>
      </c>
      <c r="J797" s="27"/>
      <c r="K797" s="27">
        <v>8150</v>
      </c>
      <c r="L797" s="18">
        <f aca="true" t="shared" si="7" ref="L797:L802">+K797-G797</f>
        <v>570</v>
      </c>
      <c r="M797" s="32">
        <f aca="true" t="shared" si="8" ref="M797:M802">SUM((K797/G797)-1)</f>
        <v>0.07519788918205794</v>
      </c>
    </row>
    <row r="798" spans="1:13" ht="13.5">
      <c r="A798" s="15" t="s">
        <v>382</v>
      </c>
      <c r="B798" s="15"/>
      <c r="C798" s="15" t="s">
        <v>383</v>
      </c>
      <c r="D798" s="12"/>
      <c r="E798" s="27">
        <v>15000</v>
      </c>
      <c r="F798" s="12"/>
      <c r="G798" s="27">
        <v>16050</v>
      </c>
      <c r="H798" s="22"/>
      <c r="I798" s="27">
        <v>14100</v>
      </c>
      <c r="J798" s="27"/>
      <c r="K798" s="27">
        <v>14100</v>
      </c>
      <c r="L798" s="18">
        <f t="shared" si="7"/>
        <v>-1950</v>
      </c>
      <c r="M798" s="32">
        <f t="shared" si="8"/>
        <v>-0.12149532710280375</v>
      </c>
    </row>
    <row r="799" spans="1:13" ht="13.5">
      <c r="A799" s="15" t="s">
        <v>384</v>
      </c>
      <c r="B799" s="15"/>
      <c r="C799" s="15" t="s">
        <v>33</v>
      </c>
      <c r="D799" s="12"/>
      <c r="E799" s="27">
        <v>9990</v>
      </c>
      <c r="F799" s="12"/>
      <c r="G799" s="27">
        <v>10290</v>
      </c>
      <c r="H799" s="22"/>
      <c r="I799" s="27">
        <v>13400</v>
      </c>
      <c r="J799" s="27"/>
      <c r="K799" s="27">
        <v>13400</v>
      </c>
      <c r="L799" s="18">
        <f t="shared" si="7"/>
        <v>3110</v>
      </c>
      <c r="M799" s="32">
        <f t="shared" si="8"/>
        <v>0.3022351797862002</v>
      </c>
    </row>
    <row r="800" spans="1:13" ht="13.5">
      <c r="A800" s="15" t="s">
        <v>385</v>
      </c>
      <c r="B800" s="15"/>
      <c r="C800" s="15" t="s">
        <v>74</v>
      </c>
      <c r="D800" s="12"/>
      <c r="E800" s="27">
        <v>17100</v>
      </c>
      <c r="F800" s="12"/>
      <c r="G800" s="27">
        <v>18380</v>
      </c>
      <c r="H800" s="22"/>
      <c r="I800" s="27">
        <v>21050</v>
      </c>
      <c r="J800" s="27"/>
      <c r="K800" s="27">
        <v>21050</v>
      </c>
      <c r="L800" s="18">
        <f t="shared" si="7"/>
        <v>2670</v>
      </c>
      <c r="M800" s="32">
        <f t="shared" si="8"/>
        <v>0.14526659412404785</v>
      </c>
    </row>
    <row r="801" spans="1:13" ht="13.5">
      <c r="A801" s="15" t="s">
        <v>386</v>
      </c>
      <c r="B801" s="15"/>
      <c r="C801" s="15" t="s">
        <v>84</v>
      </c>
      <c r="D801" s="12"/>
      <c r="E801" s="27">
        <v>12600</v>
      </c>
      <c r="F801" s="12"/>
      <c r="G801" s="27">
        <v>14400</v>
      </c>
      <c r="H801" s="22"/>
      <c r="I801" s="27">
        <v>18000</v>
      </c>
      <c r="J801" s="27"/>
      <c r="K801" s="27">
        <v>18000</v>
      </c>
      <c r="L801" s="18">
        <f t="shared" si="7"/>
        <v>3600</v>
      </c>
      <c r="M801" s="32">
        <f t="shared" si="8"/>
        <v>0.25</v>
      </c>
    </row>
    <row r="802" spans="1:13" ht="13.5">
      <c r="A802" s="15" t="s">
        <v>387</v>
      </c>
      <c r="B802" s="15"/>
      <c r="C802" s="15" t="s">
        <v>144</v>
      </c>
      <c r="D802" s="12"/>
      <c r="E802" s="27">
        <v>13950</v>
      </c>
      <c r="F802" s="12"/>
      <c r="G802" s="27">
        <v>14650</v>
      </c>
      <c r="H802" s="22"/>
      <c r="I802" s="27">
        <v>16680</v>
      </c>
      <c r="J802" s="27"/>
      <c r="K802" s="27">
        <v>16680</v>
      </c>
      <c r="L802" s="18">
        <f t="shared" si="7"/>
        <v>2030</v>
      </c>
      <c r="M802" s="32">
        <f t="shared" si="8"/>
        <v>0.13856655290102382</v>
      </c>
    </row>
    <row r="803" spans="1:13" ht="13.5">
      <c r="A803" s="53" t="s">
        <v>9</v>
      </c>
      <c r="B803" s="53" t="s">
        <v>9</v>
      </c>
      <c r="C803" s="53" t="s">
        <v>9</v>
      </c>
      <c r="D803" s="16" t="s">
        <v>9</v>
      </c>
      <c r="E803" s="16" t="s">
        <v>9</v>
      </c>
      <c r="F803" s="16" t="s">
        <v>9</v>
      </c>
      <c r="G803" s="16" t="s">
        <v>9</v>
      </c>
      <c r="H803" s="16" t="s">
        <v>9</v>
      </c>
      <c r="I803" s="16" t="s">
        <v>9</v>
      </c>
      <c r="J803" s="16"/>
      <c r="K803" s="16" t="s">
        <v>9</v>
      </c>
      <c r="L803" s="16"/>
      <c r="M803" s="16" t="s">
        <v>9</v>
      </c>
    </row>
    <row r="804" spans="1:13" ht="13.5">
      <c r="A804" s="15" t="s">
        <v>16</v>
      </c>
      <c r="B804" s="15"/>
      <c r="C804" s="14"/>
      <c r="D804" s="17"/>
      <c r="E804" s="18">
        <f>SUM(E797:E802)</f>
        <v>75690</v>
      </c>
      <c r="F804" s="17"/>
      <c r="G804" s="18">
        <f>SUM(G797:G802)</f>
        <v>81350</v>
      </c>
      <c r="H804" s="18"/>
      <c r="I804" s="18">
        <f>SUM(I797:I802)</f>
        <v>91380</v>
      </c>
      <c r="J804" s="18"/>
      <c r="K804" s="18">
        <f>SUM(K797:K802)</f>
        <v>91380</v>
      </c>
      <c r="L804" s="18">
        <f>+K804-G804</f>
        <v>10030</v>
      </c>
      <c r="M804" s="32">
        <f>SUM((K804/G804)-1)</f>
        <v>0.1232944068838353</v>
      </c>
    </row>
    <row r="805" spans="1:13" ht="13.5">
      <c r="A805" s="15"/>
      <c r="B805" s="15"/>
      <c r="C805" s="15"/>
      <c r="D805" s="12"/>
      <c r="E805" s="30"/>
      <c r="F805" s="12"/>
      <c r="G805" s="30"/>
      <c r="H805" s="30"/>
      <c r="I805" s="30"/>
      <c r="J805" s="30"/>
      <c r="K805" s="30"/>
      <c r="L805" s="30"/>
      <c r="M805" s="30"/>
    </row>
    <row r="806" spans="1:13" ht="13.5">
      <c r="A806" s="15" t="s">
        <v>388</v>
      </c>
      <c r="B806" s="15"/>
      <c r="C806" s="15" t="s">
        <v>145</v>
      </c>
      <c r="D806" s="12"/>
      <c r="E806" s="27">
        <v>3500</v>
      </c>
      <c r="F806" s="18"/>
      <c r="G806" s="27">
        <v>3800</v>
      </c>
      <c r="H806" s="29"/>
      <c r="I806" s="27">
        <v>4300</v>
      </c>
      <c r="J806" s="27"/>
      <c r="K806" s="27">
        <v>4300</v>
      </c>
      <c r="L806" s="18">
        <f>+K806-G806</f>
        <v>500</v>
      </c>
      <c r="M806" s="32">
        <f>SUM((K806/G806)-1)</f>
        <v>0.13157894736842102</v>
      </c>
    </row>
    <row r="807" spans="1:13" ht="13.5">
      <c r="A807" s="15" t="s">
        <v>389</v>
      </c>
      <c r="B807" s="15"/>
      <c r="C807" s="15" t="s">
        <v>146</v>
      </c>
      <c r="D807" s="12"/>
      <c r="E807" s="27">
        <v>38000</v>
      </c>
      <c r="F807" s="12"/>
      <c r="G807" s="27">
        <v>41000</v>
      </c>
      <c r="H807" s="29"/>
      <c r="I807" s="27">
        <v>40000</v>
      </c>
      <c r="J807" s="27"/>
      <c r="K807" s="27">
        <v>40000</v>
      </c>
      <c r="L807" s="18">
        <f>+K807-G807</f>
        <v>-1000</v>
      </c>
      <c r="M807" s="32">
        <f>SUM((K807/G807)-1)</f>
        <v>-0.024390243902439046</v>
      </c>
    </row>
    <row r="808" spans="1:13" ht="13.5">
      <c r="A808" s="53" t="s">
        <v>9</v>
      </c>
      <c r="B808" s="53" t="s">
        <v>9</v>
      </c>
      <c r="C808" s="53" t="s">
        <v>9</v>
      </c>
      <c r="D808" s="16" t="s">
        <v>9</v>
      </c>
      <c r="E808" s="16" t="s">
        <v>9</v>
      </c>
      <c r="F808" s="16" t="s">
        <v>9</v>
      </c>
      <c r="G808" s="16" t="s">
        <v>9</v>
      </c>
      <c r="H808" s="16" t="s">
        <v>9</v>
      </c>
      <c r="I808" s="16" t="s">
        <v>9</v>
      </c>
      <c r="J808" s="16"/>
      <c r="K808" s="16" t="s">
        <v>9</v>
      </c>
      <c r="L808" s="16"/>
      <c r="M808" s="16" t="s">
        <v>9</v>
      </c>
    </row>
    <row r="809" spans="1:13" ht="13.5">
      <c r="A809" s="15" t="s">
        <v>18</v>
      </c>
      <c r="B809" s="15"/>
      <c r="C809" s="14"/>
      <c r="D809" s="17"/>
      <c r="E809" s="18">
        <f>SUM(E806:E807)</f>
        <v>41500</v>
      </c>
      <c r="F809" s="17"/>
      <c r="G809" s="18">
        <f>SUM(G806:G807)</f>
        <v>44800</v>
      </c>
      <c r="H809" s="18"/>
      <c r="I809" s="18">
        <f>SUM(I806:I807)</f>
        <v>44300</v>
      </c>
      <c r="J809" s="18"/>
      <c r="K809" s="18">
        <f>SUM(K806:K807)</f>
        <v>44300</v>
      </c>
      <c r="L809" s="18">
        <f>+K809-G809</f>
        <v>-500</v>
      </c>
      <c r="M809" s="32">
        <f>SUM((K809/G809)-1)</f>
        <v>-0.011160714285714302</v>
      </c>
    </row>
    <row r="810" spans="1:13" ht="13.5">
      <c r="A810" s="15"/>
      <c r="B810" s="15"/>
      <c r="C810" s="14"/>
      <c r="D810" s="17"/>
      <c r="E810" s="31"/>
      <c r="F810" s="17"/>
      <c r="G810" s="31"/>
      <c r="H810" s="31"/>
      <c r="I810" s="31"/>
      <c r="J810" s="31"/>
      <c r="K810" s="31"/>
      <c r="L810" s="31"/>
      <c r="M810" s="31"/>
    </row>
    <row r="811" spans="1:13" ht="13.5">
      <c r="A811" s="15" t="s">
        <v>390</v>
      </c>
      <c r="B811" s="15"/>
      <c r="C811" s="14" t="s">
        <v>152</v>
      </c>
      <c r="D811" s="17"/>
      <c r="E811" s="27">
        <v>9500</v>
      </c>
      <c r="F811" s="17"/>
      <c r="G811" s="27">
        <v>10500</v>
      </c>
      <c r="H811" s="22"/>
      <c r="I811" s="27">
        <v>10500</v>
      </c>
      <c r="J811" s="27"/>
      <c r="K811" s="27">
        <v>10500</v>
      </c>
      <c r="L811" s="18">
        <f>+K811-G811</f>
        <v>0</v>
      </c>
      <c r="M811" s="32">
        <f>SUM((K811/G811)-1)</f>
        <v>0</v>
      </c>
    </row>
    <row r="812" spans="1:13" ht="13.5">
      <c r="A812" s="15" t="s">
        <v>391</v>
      </c>
      <c r="B812" s="15"/>
      <c r="C812" s="14" t="s">
        <v>153</v>
      </c>
      <c r="D812" s="17"/>
      <c r="E812" s="27">
        <v>1000</v>
      </c>
      <c r="F812" s="17"/>
      <c r="G812" s="27">
        <v>1000</v>
      </c>
      <c r="H812" s="29"/>
      <c r="I812" s="27">
        <v>0</v>
      </c>
      <c r="J812" s="27"/>
      <c r="K812" s="27">
        <v>0</v>
      </c>
      <c r="L812" s="18">
        <f>+K812-G812</f>
        <v>-1000</v>
      </c>
      <c r="M812" s="32">
        <f>SUM((K812/G812)-1)</f>
        <v>-1</v>
      </c>
    </row>
    <row r="813" spans="1:13" ht="13.5">
      <c r="A813" s="15" t="s">
        <v>392</v>
      </c>
      <c r="B813" s="15"/>
      <c r="C813" s="14" t="s">
        <v>154</v>
      </c>
      <c r="D813" s="17"/>
      <c r="E813" s="27">
        <v>141000</v>
      </c>
      <c r="F813" s="17"/>
      <c r="G813" s="27">
        <v>144000</v>
      </c>
      <c r="H813" s="29"/>
      <c r="I813" s="27">
        <v>147000</v>
      </c>
      <c r="J813" s="27"/>
      <c r="K813" s="27">
        <v>147000</v>
      </c>
      <c r="L813" s="18">
        <f>+K813-G813</f>
        <v>3000</v>
      </c>
      <c r="M813" s="32">
        <f>SUM((K813/G813)-1)</f>
        <v>0.02083333333333326</v>
      </c>
    </row>
    <row r="814" spans="1:13" ht="13.5">
      <c r="A814" s="15" t="s">
        <v>393</v>
      </c>
      <c r="B814" s="15"/>
      <c r="C814" s="14" t="s">
        <v>155</v>
      </c>
      <c r="D814" s="17"/>
      <c r="E814" s="27">
        <v>27300</v>
      </c>
      <c r="F814" s="17"/>
      <c r="G814" s="27">
        <v>25300</v>
      </c>
      <c r="H814" s="29"/>
      <c r="I814" s="27">
        <v>23100</v>
      </c>
      <c r="J814" s="27"/>
      <c r="K814" s="27">
        <v>23100</v>
      </c>
      <c r="L814" s="18">
        <f>+K814-G814</f>
        <v>-2200</v>
      </c>
      <c r="M814" s="32">
        <f>SUM((K814/G814)-1)</f>
        <v>-0.08695652173913049</v>
      </c>
    </row>
    <row r="815" spans="1:13" ht="13.5">
      <c r="A815" s="53" t="s">
        <v>9</v>
      </c>
      <c r="B815" s="53" t="s">
        <v>9</v>
      </c>
      <c r="C815" s="53" t="s">
        <v>9</v>
      </c>
      <c r="D815" s="16" t="s">
        <v>9</v>
      </c>
      <c r="E815" s="16" t="s">
        <v>9</v>
      </c>
      <c r="F815" s="16" t="s">
        <v>9</v>
      </c>
      <c r="G815" s="16" t="s">
        <v>9</v>
      </c>
      <c r="H815" s="16" t="s">
        <v>9</v>
      </c>
      <c r="I815" s="16"/>
      <c r="J815" s="16"/>
      <c r="K815" s="16"/>
      <c r="L815" s="16"/>
      <c r="M815" s="16" t="s">
        <v>9</v>
      </c>
    </row>
    <row r="816" spans="1:13" ht="13.5">
      <c r="A816" s="15" t="s">
        <v>30</v>
      </c>
      <c r="B816" s="15"/>
      <c r="C816" s="14"/>
      <c r="D816" s="17"/>
      <c r="E816" s="18">
        <f>SUM(E811:E814)</f>
        <v>178800</v>
      </c>
      <c r="F816" s="17"/>
      <c r="G816" s="18">
        <f>SUM(G811:G814)</f>
        <v>180800</v>
      </c>
      <c r="H816" s="18"/>
      <c r="I816" s="18">
        <f>SUM(I811:I814)</f>
        <v>180600</v>
      </c>
      <c r="J816" s="18"/>
      <c r="K816" s="18">
        <f>SUM(K811:K814)</f>
        <v>180600</v>
      </c>
      <c r="L816" s="18">
        <f>+K816-G816</f>
        <v>-200</v>
      </c>
      <c r="M816" s="32">
        <f>SUM((K816/G816)-1)</f>
        <v>-0.0011061946902655162</v>
      </c>
    </row>
    <row r="817" spans="1:13" ht="13.5">
      <c r="A817" s="15"/>
      <c r="B817" s="15"/>
      <c r="C817" s="14"/>
      <c r="D817" s="17"/>
      <c r="E817" s="18"/>
      <c r="F817" s="17"/>
      <c r="G817" s="18"/>
      <c r="H817" s="18"/>
      <c r="I817" s="18"/>
      <c r="J817" s="18"/>
      <c r="K817" s="18"/>
      <c r="L817" s="18"/>
      <c r="M817" s="18"/>
    </row>
    <row r="818" spans="1:13" ht="13.5">
      <c r="A818" s="15" t="s">
        <v>394</v>
      </c>
      <c r="B818" s="15"/>
      <c r="C818" s="15" t="s">
        <v>147</v>
      </c>
      <c r="D818" s="12"/>
      <c r="E818" s="27">
        <v>44000</v>
      </c>
      <c r="F818" s="12"/>
      <c r="G818" s="27">
        <v>43000</v>
      </c>
      <c r="H818" s="22"/>
      <c r="I818" s="27">
        <v>44000</v>
      </c>
      <c r="J818" s="27"/>
      <c r="K818" s="27">
        <v>44000</v>
      </c>
      <c r="L818" s="18">
        <f aca="true" t="shared" si="9" ref="L818:L823">+K818-G818</f>
        <v>1000</v>
      </c>
      <c r="M818" s="32">
        <f aca="true" t="shared" si="10" ref="M818:M823">SUM((K818/G818)-1)</f>
        <v>0.023255813953488413</v>
      </c>
    </row>
    <row r="819" spans="1:13" ht="13.5">
      <c r="A819" s="15" t="s">
        <v>395</v>
      </c>
      <c r="B819" s="15"/>
      <c r="C819" s="15" t="s">
        <v>148</v>
      </c>
      <c r="D819" s="12"/>
      <c r="E819" s="27">
        <v>2500</v>
      </c>
      <c r="F819" s="12"/>
      <c r="G819" s="27">
        <v>5500</v>
      </c>
      <c r="H819" s="29"/>
      <c r="I819" s="27">
        <v>5500</v>
      </c>
      <c r="J819" s="27"/>
      <c r="K819" s="27">
        <v>5500</v>
      </c>
      <c r="L819" s="18">
        <f t="shared" si="9"/>
        <v>0</v>
      </c>
      <c r="M819" s="32">
        <f t="shared" si="10"/>
        <v>0</v>
      </c>
    </row>
    <row r="820" spans="1:13" ht="13.5">
      <c r="A820" s="15" t="s">
        <v>396</v>
      </c>
      <c r="B820" s="15"/>
      <c r="C820" s="15" t="s">
        <v>149</v>
      </c>
      <c r="D820" s="12"/>
      <c r="E820" s="27">
        <v>20500</v>
      </c>
      <c r="F820" s="12"/>
      <c r="G820" s="27">
        <v>15800</v>
      </c>
      <c r="H820" s="29"/>
      <c r="I820" s="27">
        <v>18100</v>
      </c>
      <c r="J820" s="27"/>
      <c r="K820" s="27">
        <v>18100</v>
      </c>
      <c r="L820" s="18">
        <f t="shared" si="9"/>
        <v>2300</v>
      </c>
      <c r="M820" s="32">
        <f t="shared" si="10"/>
        <v>0.14556962025316467</v>
      </c>
    </row>
    <row r="821" spans="1:13" ht="13.5">
      <c r="A821" s="15" t="s">
        <v>397</v>
      </c>
      <c r="B821" s="15"/>
      <c r="C821" s="15" t="s">
        <v>150</v>
      </c>
      <c r="D821" s="12"/>
      <c r="E821" s="27">
        <v>8300</v>
      </c>
      <c r="F821" s="12"/>
      <c r="G821" s="27">
        <v>11800</v>
      </c>
      <c r="H821" s="29"/>
      <c r="I821" s="27">
        <v>11800</v>
      </c>
      <c r="J821" s="27"/>
      <c r="K821" s="27">
        <v>11800</v>
      </c>
      <c r="L821" s="18">
        <f t="shared" si="9"/>
        <v>0</v>
      </c>
      <c r="M821" s="32">
        <f t="shared" si="10"/>
        <v>0</v>
      </c>
    </row>
    <row r="822" spans="1:13" ht="13.5">
      <c r="A822" s="15" t="s">
        <v>398</v>
      </c>
      <c r="B822" s="15"/>
      <c r="C822" s="15" t="s">
        <v>151</v>
      </c>
      <c r="D822" s="12"/>
      <c r="E822" s="27">
        <v>5700</v>
      </c>
      <c r="F822" s="12"/>
      <c r="G822" s="27">
        <v>5100</v>
      </c>
      <c r="H822" s="29"/>
      <c r="I822" s="27">
        <v>4500</v>
      </c>
      <c r="J822" s="27"/>
      <c r="K822" s="27">
        <v>4500</v>
      </c>
      <c r="L822" s="18">
        <f t="shared" si="9"/>
        <v>-600</v>
      </c>
      <c r="M822" s="32">
        <f t="shared" si="10"/>
        <v>-0.11764705882352944</v>
      </c>
    </row>
    <row r="823" spans="1:13" ht="13.5">
      <c r="A823" s="15" t="s">
        <v>399</v>
      </c>
      <c r="B823" s="15"/>
      <c r="C823" s="15" t="s">
        <v>159</v>
      </c>
      <c r="D823" s="12"/>
      <c r="E823" s="27">
        <v>5400</v>
      </c>
      <c r="F823" s="12"/>
      <c r="G823" s="27">
        <v>5750</v>
      </c>
      <c r="H823" s="29"/>
      <c r="I823" s="27">
        <v>6150</v>
      </c>
      <c r="J823" s="27"/>
      <c r="K823" s="27">
        <v>6150</v>
      </c>
      <c r="L823" s="18">
        <f t="shared" si="9"/>
        <v>400</v>
      </c>
      <c r="M823" s="32">
        <f t="shared" si="10"/>
        <v>0.06956521739130439</v>
      </c>
    </row>
    <row r="824" spans="1:13" ht="13.5">
      <c r="A824" s="53" t="s">
        <v>9</v>
      </c>
      <c r="B824" s="53" t="s">
        <v>9</v>
      </c>
      <c r="C824" s="53" t="s">
        <v>9</v>
      </c>
      <c r="D824" s="16" t="s">
        <v>9</v>
      </c>
      <c r="E824" s="16" t="s">
        <v>9</v>
      </c>
      <c r="F824" s="16" t="s">
        <v>9</v>
      </c>
      <c r="G824" s="16" t="s">
        <v>9</v>
      </c>
      <c r="H824" s="16" t="s">
        <v>9</v>
      </c>
      <c r="I824" s="16" t="s">
        <v>9</v>
      </c>
      <c r="J824" s="16"/>
      <c r="K824" s="16" t="s">
        <v>9</v>
      </c>
      <c r="L824" s="16"/>
      <c r="M824" s="16" t="s">
        <v>9</v>
      </c>
    </row>
    <row r="825" spans="1:13" ht="13.5">
      <c r="A825" s="15" t="s">
        <v>40</v>
      </c>
      <c r="B825" s="15"/>
      <c r="C825" s="14"/>
      <c r="D825" s="17"/>
      <c r="E825" s="18">
        <f>SUM(E818:E823)</f>
        <v>86400</v>
      </c>
      <c r="F825" s="17"/>
      <c r="G825" s="18">
        <f>SUM(G818:G823)</f>
        <v>86950</v>
      </c>
      <c r="H825" s="18"/>
      <c r="I825" s="18">
        <f>SUM(I818:I823)</f>
        <v>90050</v>
      </c>
      <c r="J825" s="18"/>
      <c r="K825" s="18">
        <f>SUM(K818:K823)</f>
        <v>90050</v>
      </c>
      <c r="L825" s="18">
        <f>+K825-G825</f>
        <v>3100</v>
      </c>
      <c r="M825" s="32">
        <f>SUM((K825/G825)-1)</f>
        <v>0.035652673950546276</v>
      </c>
    </row>
    <row r="826" spans="1:13" ht="13.5">
      <c r="A826" s="15"/>
      <c r="B826" s="15"/>
      <c r="C826" s="14"/>
      <c r="D826" s="17"/>
      <c r="E826" s="18"/>
      <c r="F826" s="17"/>
      <c r="G826" s="18"/>
      <c r="H826" s="18"/>
      <c r="I826" s="18"/>
      <c r="J826" s="18"/>
      <c r="K826" s="18"/>
      <c r="L826" s="18"/>
      <c r="M826" s="18"/>
    </row>
    <row r="827" spans="1:13" ht="13.5">
      <c r="A827" s="15" t="s">
        <v>400</v>
      </c>
      <c r="B827" s="15"/>
      <c r="C827" s="14" t="s">
        <v>494</v>
      </c>
      <c r="D827" s="17"/>
      <c r="E827" s="18">
        <v>26400</v>
      </c>
      <c r="F827" s="17"/>
      <c r="G827" s="18">
        <v>27720</v>
      </c>
      <c r="H827" s="18"/>
      <c r="I827" s="18">
        <v>27720</v>
      </c>
      <c r="J827" s="18"/>
      <c r="K827" s="18">
        <v>27720</v>
      </c>
      <c r="L827" s="18">
        <f>+K827-G827</f>
        <v>0</v>
      </c>
      <c r="M827" s="32">
        <f>SUM((K827/G827)-1)</f>
        <v>0</v>
      </c>
    </row>
    <row r="828" spans="1:13" ht="13.5">
      <c r="A828" s="53" t="s">
        <v>9</v>
      </c>
      <c r="B828" s="53" t="s">
        <v>9</v>
      </c>
      <c r="C828" s="53" t="s">
        <v>9</v>
      </c>
      <c r="D828" s="16" t="s">
        <v>9</v>
      </c>
      <c r="E828" s="16" t="s">
        <v>9</v>
      </c>
      <c r="F828" s="16" t="s">
        <v>9</v>
      </c>
      <c r="G828" s="16" t="s">
        <v>9</v>
      </c>
      <c r="H828" s="16" t="s">
        <v>9</v>
      </c>
      <c r="I828" s="16"/>
      <c r="J828" s="16"/>
      <c r="K828" s="16" t="s">
        <v>9</v>
      </c>
      <c r="L828" s="16"/>
      <c r="M828" s="16" t="s">
        <v>9</v>
      </c>
    </row>
    <row r="829" spans="1:13" ht="13.5">
      <c r="A829" s="15" t="s">
        <v>493</v>
      </c>
      <c r="B829" s="15"/>
      <c r="C829" s="15"/>
      <c r="D829" s="12"/>
      <c r="E829" s="22">
        <f>SUM(E827)</f>
        <v>26400</v>
      </c>
      <c r="F829" s="12"/>
      <c r="G829" s="22">
        <f>SUM(G827)</f>
        <v>27720</v>
      </c>
      <c r="H829" s="22"/>
      <c r="I829" s="22">
        <f>SUM(I827)</f>
        <v>27720</v>
      </c>
      <c r="J829" s="22"/>
      <c r="K829" s="22">
        <f>SUM(K827)</f>
        <v>27720</v>
      </c>
      <c r="L829" s="18">
        <f>+K829-G829</f>
        <v>0</v>
      </c>
      <c r="M829" s="32">
        <f>SUM((K829/G829)-1)</f>
        <v>0</v>
      </c>
    </row>
    <row r="830" spans="1:13" ht="13.5">
      <c r="A830" s="15"/>
      <c r="B830" s="15"/>
      <c r="C830" s="15"/>
      <c r="D830" s="12"/>
      <c r="E830" s="22"/>
      <c r="F830" s="12"/>
      <c r="G830" s="22"/>
      <c r="H830" s="22"/>
      <c r="I830" s="22"/>
      <c r="J830" s="22"/>
      <c r="K830" s="22"/>
      <c r="L830" s="22"/>
      <c r="M830" s="22"/>
    </row>
    <row r="831" spans="1:13" ht="13.5">
      <c r="A831" s="15" t="s">
        <v>401</v>
      </c>
      <c r="B831" s="15"/>
      <c r="C831" s="15" t="s">
        <v>156</v>
      </c>
      <c r="D831" s="12"/>
      <c r="E831" s="27">
        <v>24200</v>
      </c>
      <c r="F831" s="18"/>
      <c r="G831" s="27">
        <v>24700</v>
      </c>
      <c r="H831" s="29"/>
      <c r="I831" s="27">
        <v>25700</v>
      </c>
      <c r="J831" s="27"/>
      <c r="K831" s="27">
        <v>25700</v>
      </c>
      <c r="L831" s="18">
        <f>+K831-G831</f>
        <v>1000</v>
      </c>
      <c r="M831" s="32">
        <f>SUM((K831/G831)-1)</f>
        <v>0.04048582995951411</v>
      </c>
    </row>
    <row r="832" spans="1:13" ht="13.5">
      <c r="A832" s="15" t="s">
        <v>402</v>
      </c>
      <c r="B832" s="15"/>
      <c r="C832" s="15" t="s">
        <v>167</v>
      </c>
      <c r="D832" s="12"/>
      <c r="E832" s="27">
        <v>1200</v>
      </c>
      <c r="F832" s="12"/>
      <c r="G832" s="27">
        <v>1310</v>
      </c>
      <c r="H832" s="29"/>
      <c r="I832" s="27">
        <v>1310</v>
      </c>
      <c r="J832" s="27"/>
      <c r="K832" s="27">
        <v>1310</v>
      </c>
      <c r="L832" s="18">
        <f>+K832-G832</f>
        <v>0</v>
      </c>
      <c r="M832" s="32">
        <f>SUM((K832/G832)-1)</f>
        <v>0</v>
      </c>
    </row>
    <row r="833" spans="1:13" ht="13.5">
      <c r="A833" s="53" t="s">
        <v>9</v>
      </c>
      <c r="B833" s="53" t="s">
        <v>9</v>
      </c>
      <c r="C833" s="53" t="s">
        <v>9</v>
      </c>
      <c r="D833" s="16" t="s">
        <v>9</v>
      </c>
      <c r="E833" s="16" t="s">
        <v>9</v>
      </c>
      <c r="F833" s="16" t="s">
        <v>9</v>
      </c>
      <c r="G833" s="16" t="s">
        <v>9</v>
      </c>
      <c r="H833" s="16" t="s">
        <v>9</v>
      </c>
      <c r="I833" s="16" t="s">
        <v>9</v>
      </c>
      <c r="J833" s="16"/>
      <c r="K833" s="16" t="s">
        <v>9</v>
      </c>
      <c r="L833" s="16"/>
      <c r="M833" s="16" t="s">
        <v>9</v>
      </c>
    </row>
    <row r="834" spans="1:13" ht="13.5">
      <c r="A834" s="15" t="s">
        <v>157</v>
      </c>
      <c r="B834" s="15"/>
      <c r="C834" s="14"/>
      <c r="D834" s="17"/>
      <c r="E834" s="18">
        <f>SUM(E831:E832)</f>
        <v>25400</v>
      </c>
      <c r="F834" s="17"/>
      <c r="G834" s="18">
        <f>SUM(G831:G832)</f>
        <v>26010</v>
      </c>
      <c r="H834" s="18"/>
      <c r="I834" s="18">
        <f>SUM(I831:I832)</f>
        <v>27010</v>
      </c>
      <c r="J834" s="18"/>
      <c r="K834" s="18">
        <f>SUM(K831:K832)</f>
        <v>27010</v>
      </c>
      <c r="L834" s="18">
        <f>+K834-G834</f>
        <v>1000</v>
      </c>
      <c r="M834" s="32">
        <f>SUM((K834/G834)-1)</f>
        <v>0.03844675124951946</v>
      </c>
    </row>
    <row r="835" spans="1:13" ht="13.5">
      <c r="A835" s="15"/>
      <c r="B835" s="15"/>
      <c r="C835" s="15"/>
      <c r="D835" s="12"/>
      <c r="E835" s="22"/>
      <c r="F835" s="12"/>
      <c r="G835" s="22"/>
      <c r="H835" s="22"/>
      <c r="I835" s="22"/>
      <c r="J835" s="22"/>
      <c r="K835" s="22"/>
      <c r="L835" s="22"/>
      <c r="M835" s="22"/>
    </row>
    <row r="836" spans="1:13" ht="13.5">
      <c r="A836" s="15" t="s">
        <v>83</v>
      </c>
      <c r="B836" s="15"/>
      <c r="C836" s="15"/>
      <c r="D836" s="12"/>
      <c r="E836" s="18">
        <f>SUM(E795+E804+E809+E816+E825+E829+E834)</f>
        <v>505740</v>
      </c>
      <c r="F836" s="12"/>
      <c r="G836" s="18">
        <f>SUM(G795+G804+G809+G816+G825+G829+G834)</f>
        <v>518630</v>
      </c>
      <c r="H836" s="18">
        <f>SUM(H795+H804+H809+H816+H825+H829+H834)</f>
        <v>0</v>
      </c>
      <c r="I836" s="18">
        <f>SUM(I795+I804+I809+I816+I825+I829+I834)</f>
        <v>529060</v>
      </c>
      <c r="J836" s="18"/>
      <c r="K836" s="18">
        <f>SUM(K795+K804+K809+K816+K825+K829+K834)</f>
        <v>529060</v>
      </c>
      <c r="L836" s="18">
        <f>+K836-G836</f>
        <v>10430</v>
      </c>
      <c r="M836" s="32">
        <f>SUM((K836/G836)-1)</f>
        <v>0.02011067620461593</v>
      </c>
    </row>
    <row r="837" spans="1:13" ht="13.5">
      <c r="A837" s="15"/>
      <c r="B837" s="15"/>
      <c r="C837" s="15"/>
      <c r="D837" s="12"/>
      <c r="E837" s="16" t="s">
        <v>3</v>
      </c>
      <c r="F837" s="16" t="s">
        <v>3</v>
      </c>
      <c r="G837" s="16" t="s">
        <v>3</v>
      </c>
      <c r="H837" s="16" t="s">
        <v>3</v>
      </c>
      <c r="I837" s="16" t="s">
        <v>3</v>
      </c>
      <c r="J837" s="16"/>
      <c r="K837" s="16" t="s">
        <v>3</v>
      </c>
      <c r="L837" s="16"/>
      <c r="M837" s="16" t="s">
        <v>3</v>
      </c>
    </row>
    <row r="838" spans="1:13" ht="13.5">
      <c r="A838" s="15"/>
      <c r="B838" s="15"/>
      <c r="C838" s="15"/>
      <c r="D838" s="12"/>
      <c r="E838" s="18"/>
      <c r="F838" s="12"/>
      <c r="G838" s="18"/>
      <c r="H838" s="18"/>
      <c r="I838" s="18"/>
      <c r="J838" s="18"/>
      <c r="K838" s="18"/>
      <c r="L838" s="18"/>
      <c r="M838" s="32"/>
    </row>
    <row r="839" spans="1:13" ht="13.5">
      <c r="A839" s="15" t="s">
        <v>648</v>
      </c>
      <c r="B839" s="12"/>
      <c r="C839" s="12"/>
      <c r="D839" s="12"/>
      <c r="E839" s="12"/>
      <c r="F839" s="16"/>
      <c r="G839" s="16"/>
      <c r="H839" s="16"/>
      <c r="I839" s="16"/>
      <c r="J839" s="16"/>
      <c r="K839" s="16"/>
      <c r="L839" s="16"/>
      <c r="M839" s="16"/>
    </row>
    <row r="840" spans="1:13" ht="13.5">
      <c r="A840" s="15"/>
      <c r="B840" s="12"/>
      <c r="C840" s="12"/>
      <c r="D840" s="12"/>
      <c r="E840" s="12"/>
      <c r="F840" s="16"/>
      <c r="G840" s="16"/>
      <c r="H840" s="16"/>
      <c r="I840" s="16"/>
      <c r="J840" s="16"/>
      <c r="K840" s="16"/>
      <c r="L840" s="16"/>
      <c r="M840" s="16"/>
    </row>
    <row r="841" spans="1:13" ht="13.5">
      <c r="A841" s="15"/>
      <c r="B841" s="12"/>
      <c r="C841" s="12"/>
      <c r="D841" s="12"/>
      <c r="E841" s="12"/>
      <c r="F841" s="12"/>
      <c r="G841" s="18"/>
      <c r="H841" s="18"/>
      <c r="I841" s="18"/>
      <c r="J841" s="18"/>
      <c r="K841" s="18"/>
      <c r="L841" s="18"/>
      <c r="M841" s="18"/>
    </row>
    <row r="842" spans="1:13" ht="13.5">
      <c r="A842" s="15"/>
      <c r="B842" s="12"/>
      <c r="C842" s="12"/>
      <c r="D842" s="12"/>
      <c r="E842" s="12"/>
      <c r="F842" s="12"/>
      <c r="G842" s="54"/>
      <c r="H842" s="54"/>
      <c r="I842" s="54"/>
      <c r="J842" s="54"/>
      <c r="K842" s="54"/>
      <c r="L842" s="54"/>
      <c r="M842" s="54"/>
    </row>
    <row r="843" spans="1:13" ht="18.75">
      <c r="A843" s="87" t="s">
        <v>115</v>
      </c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41"/>
      <c r="M843"/>
    </row>
    <row r="844" spans="1:13" ht="15.75">
      <c r="A844" s="86" t="s">
        <v>619</v>
      </c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34"/>
      <c r="M844"/>
    </row>
    <row r="845" spans="1:13" ht="15.75">
      <c r="A845" s="86" t="s">
        <v>132</v>
      </c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34"/>
      <c r="M845"/>
    </row>
    <row r="846" spans="1:13" ht="12.75">
      <c r="A846" s="7"/>
      <c r="B846" s="7"/>
      <c r="C846" s="7"/>
      <c r="D846" s="7"/>
      <c r="E846" s="7"/>
      <c r="F846" s="7"/>
      <c r="G846" s="7"/>
      <c r="H846" s="1"/>
      <c r="I846" s="1"/>
      <c r="J846" s="1"/>
      <c r="K846" s="1"/>
      <c r="L846" s="1"/>
      <c r="M846"/>
    </row>
    <row r="847" spans="1:13" ht="12.75">
      <c r="A847" s="7"/>
      <c r="B847" s="7"/>
      <c r="C847" s="7"/>
      <c r="D847" s="7"/>
      <c r="E847" s="7"/>
      <c r="F847" s="7"/>
      <c r="G847" s="7"/>
      <c r="H847" s="1"/>
      <c r="I847" s="1"/>
      <c r="J847" s="1"/>
      <c r="K847" s="1"/>
      <c r="L847" s="1"/>
      <c r="M847"/>
    </row>
    <row r="848" spans="1:13" ht="12.75">
      <c r="A848" s="56"/>
      <c r="B848" s="56"/>
      <c r="C848" s="56"/>
      <c r="D848" s="56"/>
      <c r="E848" s="56"/>
      <c r="F848" s="56"/>
      <c r="G848" s="56"/>
      <c r="H848" s="1"/>
      <c r="I848" s="1"/>
      <c r="J848" s="1"/>
      <c r="K848" s="1"/>
      <c r="L848" s="1"/>
      <c r="M848" s="54"/>
    </row>
    <row r="849" spans="1:13" ht="13.5">
      <c r="A849" s="12"/>
      <c r="B849" s="12"/>
      <c r="C849" s="12"/>
      <c r="D849" s="12"/>
      <c r="E849" s="33"/>
      <c r="F849" s="33"/>
      <c r="G849" s="33"/>
      <c r="H849" s="13"/>
      <c r="I849" s="66" t="s">
        <v>620</v>
      </c>
      <c r="J849" s="13"/>
      <c r="K849" s="83" t="s">
        <v>620</v>
      </c>
      <c r="L849" s="13" t="s">
        <v>489</v>
      </c>
      <c r="M849" s="64" t="s">
        <v>164</v>
      </c>
    </row>
    <row r="850" spans="1:13" ht="13.5">
      <c r="A850" s="13" t="s">
        <v>0</v>
      </c>
      <c r="B850" s="15"/>
      <c r="C850" s="15"/>
      <c r="D850" s="15"/>
      <c r="E850" s="13" t="s">
        <v>564</v>
      </c>
      <c r="F850" s="15"/>
      <c r="G850" s="13" t="s">
        <v>579</v>
      </c>
      <c r="H850" s="13"/>
      <c r="I850" s="66" t="s">
        <v>500</v>
      </c>
      <c r="J850" s="13"/>
      <c r="K850" s="83" t="s">
        <v>501</v>
      </c>
      <c r="L850" s="13" t="s">
        <v>490</v>
      </c>
      <c r="M850" s="64" t="s">
        <v>166</v>
      </c>
    </row>
    <row r="851" spans="1:13" ht="13.5">
      <c r="A851" s="13" t="s">
        <v>207</v>
      </c>
      <c r="B851" s="15"/>
      <c r="C851" s="13" t="s">
        <v>1</v>
      </c>
      <c r="D851" s="13"/>
      <c r="E851" s="13" t="s">
        <v>2</v>
      </c>
      <c r="F851" s="13"/>
      <c r="G851" s="13" t="s">
        <v>492</v>
      </c>
      <c r="H851" s="13"/>
      <c r="I851" s="66" t="s">
        <v>122</v>
      </c>
      <c r="J851" s="13"/>
      <c r="K851" s="83" t="s">
        <v>617</v>
      </c>
      <c r="L851" s="13" t="s">
        <v>491</v>
      </c>
      <c r="M851" s="64" t="s">
        <v>165</v>
      </c>
    </row>
    <row r="852" spans="1:13" ht="13.5">
      <c r="A852" s="53" t="s">
        <v>3</v>
      </c>
      <c r="B852" s="53" t="s">
        <v>3</v>
      </c>
      <c r="C852" s="53" t="s">
        <v>3</v>
      </c>
      <c r="D852" s="16" t="s">
        <v>3</v>
      </c>
      <c r="E852" s="16" t="s">
        <v>3</v>
      </c>
      <c r="F852" s="16" t="s">
        <v>3</v>
      </c>
      <c r="G852" s="16" t="s">
        <v>3</v>
      </c>
      <c r="H852" s="16" t="s">
        <v>3</v>
      </c>
      <c r="I852" s="16" t="s">
        <v>3</v>
      </c>
      <c r="J852" s="16"/>
      <c r="K852" s="16" t="s">
        <v>3</v>
      </c>
      <c r="L852" s="16"/>
      <c r="M852" s="16" t="s">
        <v>3</v>
      </c>
    </row>
    <row r="853" spans="1:13" ht="13.5">
      <c r="A853" s="14" t="s">
        <v>403</v>
      </c>
      <c r="B853" s="15"/>
      <c r="C853" s="14" t="s">
        <v>8</v>
      </c>
      <c r="D853" s="17"/>
      <c r="E853" s="27">
        <v>6861.9</v>
      </c>
      <c r="F853" s="17"/>
      <c r="G853" s="18">
        <v>8692</v>
      </c>
      <c r="H853" s="18"/>
      <c r="I853" s="27">
        <v>8867</v>
      </c>
      <c r="J853" s="27"/>
      <c r="K853" s="27">
        <v>8867</v>
      </c>
      <c r="L853" s="18">
        <f>+K853-G853</f>
        <v>175</v>
      </c>
      <c r="M853" s="32">
        <f>SUM((K853/G853)-1)</f>
        <v>0.0201334560515416</v>
      </c>
    </row>
    <row r="854" spans="1:13" ht="13.5">
      <c r="A854" s="53" t="s">
        <v>9</v>
      </c>
      <c r="B854" s="53" t="s">
        <v>9</v>
      </c>
      <c r="C854" s="53" t="s">
        <v>9</v>
      </c>
      <c r="D854" s="16" t="s">
        <v>9</v>
      </c>
      <c r="E854" s="16" t="s">
        <v>9</v>
      </c>
      <c r="F854" s="16" t="s">
        <v>9</v>
      </c>
      <c r="G854" s="16" t="s">
        <v>9</v>
      </c>
      <c r="H854" s="16" t="s">
        <v>9</v>
      </c>
      <c r="I854" s="16" t="s">
        <v>9</v>
      </c>
      <c r="J854" s="16"/>
      <c r="K854" s="16" t="s">
        <v>9</v>
      </c>
      <c r="L854" s="16"/>
      <c r="M854" s="16" t="s">
        <v>9</v>
      </c>
    </row>
    <row r="855" spans="1:13" ht="13.5">
      <c r="A855" s="14" t="s">
        <v>10</v>
      </c>
      <c r="B855" s="15"/>
      <c r="C855" s="15"/>
      <c r="D855" s="12"/>
      <c r="E855" s="18">
        <f>SUM(E853)</f>
        <v>6861.9</v>
      </c>
      <c r="F855" s="12"/>
      <c r="G855" s="18">
        <f>SUM(G853)</f>
        <v>8692</v>
      </c>
      <c r="H855" s="18"/>
      <c r="I855" s="18">
        <f>SUM(I853)</f>
        <v>8867</v>
      </c>
      <c r="J855" s="18"/>
      <c r="K855" s="18">
        <f>SUM(K853)</f>
        <v>8867</v>
      </c>
      <c r="L855" s="18">
        <f>+K855-G855</f>
        <v>175</v>
      </c>
      <c r="M855" s="32">
        <f>SUM((K855/G855)-1)</f>
        <v>0.0201334560515416</v>
      </c>
    </row>
    <row r="856" spans="1:13" ht="13.5">
      <c r="A856" s="15"/>
      <c r="B856" s="15"/>
      <c r="C856" s="15"/>
      <c r="D856" s="12"/>
      <c r="E856" s="12"/>
      <c r="F856" s="12"/>
      <c r="G856" s="12"/>
      <c r="H856" s="12"/>
      <c r="I856" s="12"/>
      <c r="J856" s="12"/>
      <c r="K856" s="12"/>
      <c r="L856" s="18">
        <f>+K856-G856</f>
        <v>0</v>
      </c>
      <c r="M856" s="12"/>
    </row>
    <row r="857" spans="1:13" ht="13.5">
      <c r="A857" s="14" t="s">
        <v>404</v>
      </c>
      <c r="B857" s="15"/>
      <c r="C857" s="14" t="s">
        <v>11</v>
      </c>
      <c r="D857" s="17"/>
      <c r="E857" s="27">
        <v>0</v>
      </c>
      <c r="F857" s="17"/>
      <c r="G857" s="27">
        <v>70</v>
      </c>
      <c r="H857" s="18"/>
      <c r="I857" s="27">
        <v>70</v>
      </c>
      <c r="J857" s="27"/>
      <c r="K857" s="27">
        <v>70</v>
      </c>
      <c r="L857" s="18">
        <f>+K857-G857</f>
        <v>0</v>
      </c>
      <c r="M857" s="32">
        <f>SUM((K857/G857)-1)</f>
        <v>0</v>
      </c>
    </row>
    <row r="858" spans="1:13" ht="13.5">
      <c r="A858" s="14" t="s">
        <v>405</v>
      </c>
      <c r="B858" s="15"/>
      <c r="C858" s="14" t="s">
        <v>84</v>
      </c>
      <c r="D858" s="17"/>
      <c r="E858" s="27">
        <v>0</v>
      </c>
      <c r="F858" s="17"/>
      <c r="G858" s="27">
        <v>500</v>
      </c>
      <c r="H858" s="12"/>
      <c r="I858" s="27">
        <v>500</v>
      </c>
      <c r="J858" s="27"/>
      <c r="K858" s="27">
        <v>500</v>
      </c>
      <c r="L858" s="18">
        <f>+K858-G858</f>
        <v>0</v>
      </c>
      <c r="M858" s="32">
        <f>SUM((K858/G858)-1)</f>
        <v>0</v>
      </c>
    </row>
    <row r="859" spans="1:13" ht="13.5">
      <c r="A859" s="53" t="s">
        <v>9</v>
      </c>
      <c r="B859" s="53" t="s">
        <v>9</v>
      </c>
      <c r="C859" s="53" t="s">
        <v>9</v>
      </c>
      <c r="D859" s="16" t="s">
        <v>9</v>
      </c>
      <c r="E859" s="16" t="s">
        <v>9</v>
      </c>
      <c r="F859" s="16" t="s">
        <v>9</v>
      </c>
      <c r="G859" s="16" t="s">
        <v>9</v>
      </c>
      <c r="H859" s="16" t="s">
        <v>9</v>
      </c>
      <c r="I859" s="16" t="s">
        <v>9</v>
      </c>
      <c r="J859" s="16"/>
      <c r="K859" s="16" t="s">
        <v>9</v>
      </c>
      <c r="L859" s="16"/>
      <c r="M859" s="16" t="s">
        <v>9</v>
      </c>
    </row>
    <row r="860" spans="1:13" ht="13.5">
      <c r="A860" s="14" t="s">
        <v>16</v>
      </c>
      <c r="B860" s="15"/>
      <c r="C860" s="15"/>
      <c r="D860" s="12"/>
      <c r="E860" s="18">
        <f>SUM(E857:E858)</f>
        <v>0</v>
      </c>
      <c r="F860" s="12"/>
      <c r="G860" s="24">
        <f>SUM(G857:G858)</f>
        <v>570</v>
      </c>
      <c r="H860" s="18"/>
      <c r="I860" s="24">
        <f>SUM(I857:I858)</f>
        <v>570</v>
      </c>
      <c r="J860" s="18"/>
      <c r="K860" s="24">
        <f>SUM(K857:K858)</f>
        <v>570</v>
      </c>
      <c r="L860" s="18">
        <f>+K860-G860</f>
        <v>0</v>
      </c>
      <c r="M860" s="32">
        <f>SUM((K860/G860)-1)</f>
        <v>0</v>
      </c>
    </row>
    <row r="861" spans="1:13" ht="13.5">
      <c r="A861" s="15"/>
      <c r="B861" s="15"/>
      <c r="C861" s="15"/>
      <c r="D861" s="12"/>
      <c r="E861" s="12"/>
      <c r="F861" s="12"/>
      <c r="G861" s="12"/>
      <c r="H861" s="12"/>
      <c r="I861" s="12"/>
      <c r="J861" s="12"/>
      <c r="K861" s="12"/>
      <c r="L861" s="12"/>
      <c r="M861" s="12"/>
    </row>
    <row r="862" spans="1:13" ht="13.5">
      <c r="A862" s="14" t="s">
        <v>406</v>
      </c>
      <c r="B862" s="15"/>
      <c r="C862" s="14" t="s">
        <v>23</v>
      </c>
      <c r="D862" s="17"/>
      <c r="E862" s="27">
        <v>817.5</v>
      </c>
      <c r="F862" s="17"/>
      <c r="G862" s="18">
        <v>4000</v>
      </c>
      <c r="H862" s="18"/>
      <c r="I862" s="27">
        <v>4000</v>
      </c>
      <c r="J862" s="27"/>
      <c r="K862" s="27">
        <v>3000</v>
      </c>
      <c r="L862" s="18">
        <f>+K862-G862</f>
        <v>-1000</v>
      </c>
      <c r="M862" s="32">
        <f>SUM((K862/G862)-1)</f>
        <v>-0.25</v>
      </c>
    </row>
    <row r="863" spans="1:13" ht="13.5">
      <c r="A863" s="53" t="s">
        <v>9</v>
      </c>
      <c r="B863" s="53" t="s">
        <v>9</v>
      </c>
      <c r="C863" s="53" t="s">
        <v>9</v>
      </c>
      <c r="D863" s="16" t="s">
        <v>9</v>
      </c>
      <c r="E863" s="16" t="s">
        <v>9</v>
      </c>
      <c r="F863" s="16" t="s">
        <v>9</v>
      </c>
      <c r="G863" s="16" t="s">
        <v>9</v>
      </c>
      <c r="H863" s="16" t="s">
        <v>9</v>
      </c>
      <c r="I863" s="16" t="s">
        <v>9</v>
      </c>
      <c r="J863" s="16"/>
      <c r="K863" s="16" t="s">
        <v>9</v>
      </c>
      <c r="L863" s="16"/>
      <c r="M863" s="16" t="s">
        <v>9</v>
      </c>
    </row>
    <row r="864" spans="1:13" ht="13.5">
      <c r="A864" s="14" t="s">
        <v>18</v>
      </c>
      <c r="B864" s="15"/>
      <c r="C864" s="15"/>
      <c r="D864" s="12"/>
      <c r="E864" s="18">
        <f>SUM(E862)</f>
        <v>817.5</v>
      </c>
      <c r="F864" s="12"/>
      <c r="G864" s="18">
        <f>SUM(G862)</f>
        <v>4000</v>
      </c>
      <c r="H864" s="18"/>
      <c r="I864" s="18">
        <f>SUM(I862)</f>
        <v>4000</v>
      </c>
      <c r="J864" s="18"/>
      <c r="K864" s="18">
        <f>SUM(K862)</f>
        <v>3000</v>
      </c>
      <c r="L864" s="18">
        <f>+K864-G864</f>
        <v>-1000</v>
      </c>
      <c r="M864" s="32">
        <f>SUM((K864/G864)-1)</f>
        <v>-0.25</v>
      </c>
    </row>
    <row r="865" spans="1:13" ht="13.5">
      <c r="A865" s="15"/>
      <c r="B865" s="15"/>
      <c r="C865" s="15"/>
      <c r="D865" s="12"/>
      <c r="E865" s="12"/>
      <c r="F865" s="12"/>
      <c r="G865" s="12"/>
      <c r="H865" s="12"/>
      <c r="I865" s="12"/>
      <c r="J865" s="12"/>
      <c r="K865" s="12"/>
      <c r="L865" s="12"/>
      <c r="M865" s="12"/>
    </row>
    <row r="866" spans="1:13" ht="13.5">
      <c r="A866" s="14" t="s">
        <v>85</v>
      </c>
      <c r="B866" s="15"/>
      <c r="C866" s="15"/>
      <c r="D866" s="12"/>
      <c r="E866" s="18">
        <f>SUM(E855+E860+E864)</f>
        <v>7679.4</v>
      </c>
      <c r="F866" s="12"/>
      <c r="G866" s="18">
        <f>SUM(G855+G860+G864)</f>
        <v>13262</v>
      </c>
      <c r="H866" s="18"/>
      <c r="I866" s="18">
        <f>SUM(I855+I860+I864)</f>
        <v>13437</v>
      </c>
      <c r="J866" s="18"/>
      <c r="K866" s="18">
        <f>SUM(K855+K860+K864)</f>
        <v>12437</v>
      </c>
      <c r="L866" s="18">
        <f>+K866-G866</f>
        <v>-825</v>
      </c>
      <c r="M866" s="32">
        <f>SUM((K866/G866)-1)</f>
        <v>-0.06220781179309309</v>
      </c>
    </row>
    <row r="867" spans="1:13" ht="13.5">
      <c r="A867" s="12"/>
      <c r="B867" s="12"/>
      <c r="C867" s="12"/>
      <c r="D867" s="12"/>
      <c r="E867" s="16" t="s">
        <v>3</v>
      </c>
      <c r="F867" s="16" t="s">
        <v>3</v>
      </c>
      <c r="G867" s="16" t="s">
        <v>3</v>
      </c>
      <c r="H867" s="16" t="s">
        <v>3</v>
      </c>
      <c r="I867" s="16" t="s">
        <v>3</v>
      </c>
      <c r="J867" s="16"/>
      <c r="K867" s="16" t="s">
        <v>3</v>
      </c>
      <c r="L867" s="16"/>
      <c r="M867" s="16" t="s">
        <v>3</v>
      </c>
    </row>
    <row r="868" spans="1:13" ht="13.5">
      <c r="A868" s="12"/>
      <c r="B868" s="12"/>
      <c r="C868" s="12"/>
      <c r="D868" s="12"/>
      <c r="E868" s="12"/>
      <c r="F868" s="12"/>
      <c r="G868" s="16"/>
      <c r="H868" s="12"/>
      <c r="I868" s="12"/>
      <c r="J868" s="12"/>
      <c r="K868" s="16"/>
      <c r="L868" s="16"/>
      <c r="M868" s="13"/>
    </row>
    <row r="869" spans="1:13" ht="13.5">
      <c r="A869" s="14" t="s">
        <v>530</v>
      </c>
      <c r="B869" s="12"/>
      <c r="C869" s="12"/>
      <c r="D869" s="12"/>
      <c r="E869" s="12"/>
      <c r="F869" s="12"/>
      <c r="G869" s="16"/>
      <c r="H869" s="12"/>
      <c r="I869" s="12"/>
      <c r="J869" s="12"/>
      <c r="K869" s="16"/>
      <c r="L869" s="16"/>
      <c r="M869" s="13"/>
    </row>
    <row r="870" spans="1:13" ht="13.5">
      <c r="A870" s="14" t="s">
        <v>407</v>
      </c>
      <c r="B870" s="12"/>
      <c r="C870" s="12"/>
      <c r="D870" s="12"/>
      <c r="E870" s="12"/>
      <c r="F870" s="12"/>
      <c r="G870" s="16"/>
      <c r="H870" s="12"/>
      <c r="I870" s="12"/>
      <c r="J870" s="12"/>
      <c r="K870" s="16"/>
      <c r="L870" s="16"/>
      <c r="M870" s="13"/>
    </row>
    <row r="871" spans="1:13" ht="13.5">
      <c r="A871" s="14" t="s">
        <v>408</v>
      </c>
      <c r="B871" s="12"/>
      <c r="C871" s="12"/>
      <c r="D871" s="12"/>
      <c r="E871" s="12"/>
      <c r="F871" s="12"/>
      <c r="G871" s="16"/>
      <c r="H871" s="12"/>
      <c r="I871" s="12"/>
      <c r="J871" s="12"/>
      <c r="K871" s="16"/>
      <c r="L871" s="16"/>
      <c r="M871" s="54"/>
    </row>
    <row r="872" spans="1:13" ht="13.5">
      <c r="A872" s="14" t="s">
        <v>506</v>
      </c>
      <c r="B872" s="12"/>
      <c r="C872" s="12"/>
      <c r="D872" s="12"/>
      <c r="E872" s="12"/>
      <c r="F872" s="12"/>
      <c r="G872" s="16"/>
      <c r="H872" s="12"/>
      <c r="I872" s="12"/>
      <c r="J872" s="12"/>
      <c r="K872" s="16"/>
      <c r="L872" s="16"/>
      <c r="M872" s="54"/>
    </row>
    <row r="873" spans="1:13" ht="13.5">
      <c r="A873" s="15" t="s">
        <v>535</v>
      </c>
      <c r="B873" s="15"/>
      <c r="C873" s="15"/>
      <c r="D873" s="15"/>
      <c r="E873" s="15"/>
      <c r="F873" s="15"/>
      <c r="G873" s="53"/>
      <c r="H873" s="12"/>
      <c r="I873" s="12"/>
      <c r="J873" s="12"/>
      <c r="K873" s="16"/>
      <c r="L873" s="16"/>
      <c r="M873"/>
    </row>
    <row r="874" spans="1:13" ht="13.5">
      <c r="A874" s="12"/>
      <c r="B874" s="12"/>
      <c r="C874" s="12"/>
      <c r="D874" s="12"/>
      <c r="E874" s="12"/>
      <c r="F874" s="12"/>
      <c r="G874" s="16"/>
      <c r="H874" s="12"/>
      <c r="I874" s="12"/>
      <c r="J874" s="12"/>
      <c r="K874" s="16"/>
      <c r="L874" s="16"/>
      <c r="M874"/>
    </row>
    <row r="875" spans="1:13" ht="13.5">
      <c r="A875" s="12"/>
      <c r="B875" s="12"/>
      <c r="C875" s="12"/>
      <c r="D875" s="12"/>
      <c r="E875" s="12"/>
      <c r="F875" s="12"/>
      <c r="G875" s="16"/>
      <c r="H875" s="12"/>
      <c r="I875" s="12"/>
      <c r="J875" s="12"/>
      <c r="K875" s="16"/>
      <c r="L875" s="16"/>
      <c r="M875"/>
    </row>
    <row r="876" spans="1:13" ht="18.75">
      <c r="A876" s="87" t="s">
        <v>115</v>
      </c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41"/>
      <c r="M876"/>
    </row>
    <row r="877" spans="1:13" ht="15.75">
      <c r="A877" s="86" t="s">
        <v>619</v>
      </c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34"/>
      <c r="M877"/>
    </row>
    <row r="878" spans="1:13" ht="15.75">
      <c r="A878" s="86" t="s">
        <v>120</v>
      </c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34"/>
      <c r="M878"/>
    </row>
    <row r="879" spans="1:13" ht="12.75">
      <c r="A879" s="7"/>
      <c r="B879" s="7"/>
      <c r="C879" s="8"/>
      <c r="D879" s="8"/>
      <c r="E879" s="8"/>
      <c r="F879" s="8"/>
      <c r="G879" s="7"/>
      <c r="H879" s="1"/>
      <c r="I879" s="1"/>
      <c r="J879" s="1"/>
      <c r="K879" s="1"/>
      <c r="L879" s="1"/>
      <c r="M879"/>
    </row>
    <row r="880" spans="1:13" ht="12.75">
      <c r="A880" s="7"/>
      <c r="B880" s="7"/>
      <c r="C880" s="8"/>
      <c r="D880" s="8"/>
      <c r="E880" s="8"/>
      <c r="F880" s="8"/>
      <c r="G880" s="7"/>
      <c r="H880" s="1"/>
      <c r="I880" s="1"/>
      <c r="J880" s="1"/>
      <c r="K880" s="1"/>
      <c r="L880" s="1"/>
      <c r="M880"/>
    </row>
    <row r="881" spans="1:13" ht="12.75">
      <c r="A881" s="7"/>
      <c r="B881" s="7"/>
      <c r="C881" s="7"/>
      <c r="D881" s="7"/>
      <c r="E881" s="7"/>
      <c r="F881" s="7"/>
      <c r="G881" s="7"/>
      <c r="H881" s="1"/>
      <c r="I881" s="1"/>
      <c r="J881" s="1"/>
      <c r="K881" s="1"/>
      <c r="L881" s="1"/>
      <c r="M881"/>
    </row>
    <row r="882" spans="1:13" ht="13.5">
      <c r="A882" s="12"/>
      <c r="B882" s="12"/>
      <c r="C882" s="12"/>
      <c r="D882" s="12"/>
      <c r="E882" s="33"/>
      <c r="F882" s="33"/>
      <c r="G882" s="33"/>
      <c r="H882" s="13"/>
      <c r="I882" s="66" t="s">
        <v>620</v>
      </c>
      <c r="J882" s="13"/>
      <c r="K882" s="83" t="s">
        <v>620</v>
      </c>
      <c r="L882" s="13" t="s">
        <v>489</v>
      </c>
      <c r="M882" s="64" t="s">
        <v>164</v>
      </c>
    </row>
    <row r="883" spans="1:13" ht="13.5">
      <c r="A883" s="13" t="s">
        <v>0</v>
      </c>
      <c r="B883" s="15"/>
      <c r="C883" s="15"/>
      <c r="D883" s="15"/>
      <c r="E883" s="13" t="s">
        <v>564</v>
      </c>
      <c r="F883" s="15"/>
      <c r="G883" s="13" t="s">
        <v>579</v>
      </c>
      <c r="H883" s="13"/>
      <c r="I883" s="66" t="s">
        <v>500</v>
      </c>
      <c r="J883" s="13"/>
      <c r="K883" s="83" t="s">
        <v>501</v>
      </c>
      <c r="L883" s="13" t="s">
        <v>490</v>
      </c>
      <c r="M883" s="64" t="s">
        <v>166</v>
      </c>
    </row>
    <row r="884" spans="1:13" ht="13.5">
      <c r="A884" s="13" t="s">
        <v>207</v>
      </c>
      <c r="B884" s="15"/>
      <c r="C884" s="13" t="s">
        <v>1</v>
      </c>
      <c r="D884" s="13"/>
      <c r="E884" s="13" t="s">
        <v>2</v>
      </c>
      <c r="F884" s="13"/>
      <c r="G884" s="13" t="s">
        <v>492</v>
      </c>
      <c r="H884" s="13"/>
      <c r="I884" s="66" t="s">
        <v>122</v>
      </c>
      <c r="J884" s="13"/>
      <c r="K884" s="83" t="s">
        <v>617</v>
      </c>
      <c r="L884" s="13" t="s">
        <v>491</v>
      </c>
      <c r="M884" s="64" t="s">
        <v>165</v>
      </c>
    </row>
    <row r="885" spans="1:13" ht="13.5">
      <c r="A885" s="53" t="s">
        <v>3</v>
      </c>
      <c r="B885" s="53" t="s">
        <v>3</v>
      </c>
      <c r="C885" s="53" t="s">
        <v>3</v>
      </c>
      <c r="D885" s="16" t="s">
        <v>3</v>
      </c>
      <c r="E885" s="16" t="s">
        <v>3</v>
      </c>
      <c r="F885" s="16" t="s">
        <v>3</v>
      </c>
      <c r="G885" s="16" t="s">
        <v>3</v>
      </c>
      <c r="H885" s="16" t="s">
        <v>3</v>
      </c>
      <c r="I885" s="16" t="s">
        <v>3</v>
      </c>
      <c r="J885" s="16"/>
      <c r="K885" s="16" t="s">
        <v>3</v>
      </c>
      <c r="L885" s="16"/>
      <c r="M885" s="16" t="s">
        <v>3</v>
      </c>
    </row>
    <row r="886" spans="1:13" ht="13.5">
      <c r="A886" s="14" t="s">
        <v>409</v>
      </c>
      <c r="B886" s="15"/>
      <c r="C886" s="14" t="s">
        <v>523</v>
      </c>
      <c r="D886" s="17"/>
      <c r="E886" s="18">
        <v>4194.24</v>
      </c>
      <c r="F886" s="17"/>
      <c r="G886" s="27">
        <v>5000</v>
      </c>
      <c r="H886" s="18"/>
      <c r="I886" s="68">
        <v>5000</v>
      </c>
      <c r="J886" s="27"/>
      <c r="K886" s="68">
        <v>4000</v>
      </c>
      <c r="L886" s="18">
        <f aca="true" t="shared" si="11" ref="L886:L891">+K886-G886</f>
        <v>-1000</v>
      </c>
      <c r="M886" s="32">
        <f aca="true" t="shared" si="12" ref="M886:M891">SUM((K886/G886)-1)</f>
        <v>-0.19999999999999996</v>
      </c>
    </row>
    <row r="887" spans="1:13" ht="13.5">
      <c r="A887" s="14" t="s">
        <v>410</v>
      </c>
      <c r="B887" s="15"/>
      <c r="C887" s="14" t="s">
        <v>86</v>
      </c>
      <c r="D887" s="17"/>
      <c r="E887" s="27">
        <v>27404.55</v>
      </c>
      <c r="F887" s="17"/>
      <c r="G887" s="27">
        <v>2000</v>
      </c>
      <c r="H887" s="12"/>
      <c r="I887" s="27">
        <v>1000</v>
      </c>
      <c r="J887" s="27"/>
      <c r="K887" s="27">
        <v>1</v>
      </c>
      <c r="L887" s="18">
        <f t="shared" si="11"/>
        <v>-1999</v>
      </c>
      <c r="M887" s="32">
        <f t="shared" si="12"/>
        <v>-0.9995</v>
      </c>
    </row>
    <row r="888" spans="1:13" ht="13.5">
      <c r="A888" s="14" t="s">
        <v>411</v>
      </c>
      <c r="B888" s="15"/>
      <c r="C888" s="14" t="s">
        <v>75</v>
      </c>
      <c r="D888" s="17"/>
      <c r="E888" s="27">
        <v>17460.07</v>
      </c>
      <c r="F888" s="17"/>
      <c r="G888" s="68">
        <v>18558</v>
      </c>
      <c r="H888" s="12"/>
      <c r="I888" s="68">
        <v>20000</v>
      </c>
      <c r="J888" s="27"/>
      <c r="K888" s="68">
        <v>21228</v>
      </c>
      <c r="L888" s="18">
        <f t="shared" si="11"/>
        <v>2670</v>
      </c>
      <c r="M888" s="32">
        <f t="shared" si="12"/>
        <v>0.14387326220497898</v>
      </c>
    </row>
    <row r="889" spans="1:13" s="69" customFormat="1" ht="13.5">
      <c r="A889" s="77" t="s">
        <v>412</v>
      </c>
      <c r="B889" s="71"/>
      <c r="C889" s="77" t="s">
        <v>413</v>
      </c>
      <c r="D889" s="80"/>
      <c r="E889" s="68">
        <v>151240</v>
      </c>
      <c r="F889" s="80"/>
      <c r="G889" s="68">
        <v>183240</v>
      </c>
      <c r="H889" s="72"/>
      <c r="I889" s="68">
        <v>299000</v>
      </c>
      <c r="J889" s="68"/>
      <c r="K889" s="68">
        <v>215240</v>
      </c>
      <c r="L889" s="67">
        <f t="shared" si="11"/>
        <v>32000</v>
      </c>
      <c r="M889" s="32">
        <f t="shared" si="12"/>
        <v>0.17463435931019422</v>
      </c>
    </row>
    <row r="890" spans="1:13" ht="13.5">
      <c r="A890" s="14" t="s">
        <v>414</v>
      </c>
      <c r="B890" s="15"/>
      <c r="C890" s="14" t="s">
        <v>174</v>
      </c>
      <c r="D890" s="17"/>
      <c r="E890" s="27">
        <v>11940.84</v>
      </c>
      <c r="F890" s="17"/>
      <c r="G890" s="27">
        <v>12500</v>
      </c>
      <c r="H890" s="12"/>
      <c r="I890" s="68">
        <v>18375</v>
      </c>
      <c r="J890" s="27"/>
      <c r="K890" s="68">
        <v>17375</v>
      </c>
      <c r="L890" s="18">
        <f t="shared" si="11"/>
        <v>4875</v>
      </c>
      <c r="M890" s="32">
        <f t="shared" si="12"/>
        <v>0.3899999999999999</v>
      </c>
    </row>
    <row r="891" spans="1:13" ht="13.5">
      <c r="A891" s="14" t="s">
        <v>415</v>
      </c>
      <c r="B891" s="15"/>
      <c r="C891" s="14" t="s">
        <v>133</v>
      </c>
      <c r="D891" s="17"/>
      <c r="E891" s="27">
        <v>24765.3</v>
      </c>
      <c r="F891" s="17"/>
      <c r="G891" s="27">
        <v>25000</v>
      </c>
      <c r="H891" s="12"/>
      <c r="I891" s="68">
        <v>27153</v>
      </c>
      <c r="J891" s="27"/>
      <c r="K891" s="68">
        <v>27153</v>
      </c>
      <c r="L891" s="18">
        <f t="shared" si="11"/>
        <v>2153</v>
      </c>
      <c r="M891" s="32">
        <f t="shared" si="12"/>
        <v>0.08611999999999997</v>
      </c>
    </row>
    <row r="892" spans="1:13" ht="13.5">
      <c r="A892" s="53" t="s">
        <v>9</v>
      </c>
      <c r="B892" s="53" t="s">
        <v>9</v>
      </c>
      <c r="C892" s="53" t="s">
        <v>9</v>
      </c>
      <c r="D892" s="16" t="s">
        <v>9</v>
      </c>
      <c r="E892" s="16" t="s">
        <v>9</v>
      </c>
      <c r="F892" s="16" t="s">
        <v>9</v>
      </c>
      <c r="G892" s="16" t="s">
        <v>9</v>
      </c>
      <c r="H892" s="16" t="s">
        <v>9</v>
      </c>
      <c r="I892" s="16" t="s">
        <v>9</v>
      </c>
      <c r="J892" s="16"/>
      <c r="K892" s="16" t="s">
        <v>9</v>
      </c>
      <c r="L892" s="16"/>
      <c r="M892" s="16" t="s">
        <v>9</v>
      </c>
    </row>
    <row r="893" spans="1:13" ht="13.5">
      <c r="A893" s="53"/>
      <c r="B893" s="15"/>
      <c r="C893" s="53"/>
      <c r="D893" s="16"/>
      <c r="E893" s="16"/>
      <c r="F893" s="16"/>
      <c r="G893" s="16"/>
      <c r="H893" s="16"/>
      <c r="I893" s="16"/>
      <c r="J893" s="16"/>
      <c r="K893" s="16"/>
      <c r="L893" s="16"/>
      <c r="M893" s="1"/>
    </row>
    <row r="894" spans="1:13" ht="13.5">
      <c r="A894" s="14" t="s">
        <v>87</v>
      </c>
      <c r="B894" s="15"/>
      <c r="C894" s="15"/>
      <c r="D894" s="12"/>
      <c r="E894" s="18">
        <f>SUM(E886:E891)</f>
        <v>237004.99999999997</v>
      </c>
      <c r="F894" s="12"/>
      <c r="G894" s="18">
        <f>SUM(G886:G891)</f>
        <v>246298</v>
      </c>
      <c r="H894" s="18"/>
      <c r="I894" s="18">
        <f>SUM(I886:I891)</f>
        <v>370528</v>
      </c>
      <c r="J894" s="18"/>
      <c r="K894" s="18">
        <f>SUM(K886:K891)</f>
        <v>284997</v>
      </c>
      <c r="L894" s="18">
        <f>+K894-G894</f>
        <v>38699</v>
      </c>
      <c r="M894" s="32">
        <f>SUM((K894/G894)-1)</f>
        <v>0.15712267253489665</v>
      </c>
    </row>
    <row r="895" spans="1:13" ht="13.5">
      <c r="A895" s="12"/>
      <c r="B895" s="12"/>
      <c r="C895" s="12"/>
      <c r="D895" s="12"/>
      <c r="E895" s="16" t="s">
        <v>3</v>
      </c>
      <c r="F895" s="16" t="s">
        <v>3</v>
      </c>
      <c r="G895" s="16" t="s">
        <v>3</v>
      </c>
      <c r="H895" s="16" t="s">
        <v>3</v>
      </c>
      <c r="I895" s="16" t="s">
        <v>3</v>
      </c>
      <c r="J895" s="16"/>
      <c r="K895" s="16" t="s">
        <v>3</v>
      </c>
      <c r="L895" s="16"/>
      <c r="M895" s="16" t="s">
        <v>3</v>
      </c>
    </row>
    <row r="896" spans="1:13" ht="13.5">
      <c r="A896" s="17"/>
      <c r="B896" s="12"/>
      <c r="C896" s="12"/>
      <c r="D896" s="56"/>
      <c r="E896" s="56"/>
      <c r="F896" s="56"/>
      <c r="G896" s="1"/>
      <c r="H896" s="1"/>
      <c r="I896" s="1"/>
      <c r="J896" s="1"/>
      <c r="K896" s="1"/>
      <c r="L896" s="1"/>
      <c r="M896" s="1"/>
    </row>
    <row r="897" spans="1:13" ht="13.5">
      <c r="A897" s="14" t="s">
        <v>538</v>
      </c>
      <c r="B897" s="12"/>
      <c r="C897" s="12"/>
      <c r="D897" s="56"/>
      <c r="E897" s="56"/>
      <c r="F897" s="56"/>
      <c r="G897" s="56"/>
      <c r="H897" s="1"/>
      <c r="I897" s="1"/>
      <c r="J897" s="1"/>
      <c r="K897" s="1"/>
      <c r="L897" s="1"/>
      <c r="M897" s="1"/>
    </row>
    <row r="898" spans="1:13" ht="13.5">
      <c r="A898" s="14" t="s">
        <v>590</v>
      </c>
      <c r="B898" s="12"/>
      <c r="C898" s="12"/>
      <c r="D898" s="56"/>
      <c r="E898" s="56"/>
      <c r="F898" s="56"/>
      <c r="G898" s="56"/>
      <c r="H898" s="1"/>
      <c r="I898" s="1"/>
      <c r="J898" s="1"/>
      <c r="K898" s="1"/>
      <c r="L898" s="1"/>
      <c r="M898" s="54"/>
    </row>
    <row r="899" spans="1:13" ht="13.5">
      <c r="A899" s="14" t="s">
        <v>496</v>
      </c>
      <c r="B899" s="12"/>
      <c r="C899" s="12"/>
      <c r="D899" s="56"/>
      <c r="E899" s="56"/>
      <c r="F899" s="56"/>
      <c r="G899" s="56"/>
      <c r="H899" s="1"/>
      <c r="I899" s="1"/>
      <c r="J899" s="1"/>
      <c r="K899" s="1"/>
      <c r="L899" s="1"/>
      <c r="M899" s="54"/>
    </row>
    <row r="900" spans="1:13" ht="13.5">
      <c r="A900" s="14" t="s">
        <v>416</v>
      </c>
      <c r="B900" s="12"/>
      <c r="C900" s="12"/>
      <c r="D900" s="56"/>
      <c r="E900" s="56"/>
      <c r="F900" s="56"/>
      <c r="G900" s="56"/>
      <c r="H900" s="1"/>
      <c r="I900" s="1"/>
      <c r="J900" s="1"/>
      <c r="K900" s="1"/>
      <c r="L900" s="1"/>
      <c r="M900" s="54"/>
    </row>
    <row r="901" spans="1:13" ht="13.5">
      <c r="A901" s="14" t="s">
        <v>417</v>
      </c>
      <c r="B901" s="12"/>
      <c r="C901" s="12"/>
      <c r="D901" s="56"/>
      <c r="E901" s="56"/>
      <c r="F901" s="56"/>
      <c r="G901" s="56" t="s">
        <v>183</v>
      </c>
      <c r="H901" s="1"/>
      <c r="I901" s="1"/>
      <c r="J901" s="1"/>
      <c r="K901" s="1"/>
      <c r="L901" s="1"/>
      <c r="M901" s="54"/>
    </row>
    <row r="902" spans="1:13" ht="13.5">
      <c r="A902" s="14" t="s">
        <v>544</v>
      </c>
      <c r="B902" s="12"/>
      <c r="C902" s="12"/>
      <c r="D902" s="56"/>
      <c r="E902" s="56"/>
      <c r="F902" s="56"/>
      <c r="G902" s="56"/>
      <c r="H902" s="1"/>
      <c r="I902" s="1"/>
      <c r="J902" s="1"/>
      <c r="K902" s="1"/>
      <c r="L902" s="1"/>
      <c r="M902" s="54"/>
    </row>
    <row r="903" spans="1:13" ht="12.75">
      <c r="A903" s="8"/>
      <c r="B903" s="7"/>
      <c r="C903" s="7"/>
      <c r="D903" s="7"/>
      <c r="E903" s="7"/>
      <c r="F903" s="7"/>
      <c r="G903" s="7"/>
      <c r="H903" s="1"/>
      <c r="I903" s="1"/>
      <c r="J903" s="1"/>
      <c r="K903" s="1"/>
      <c r="L903" s="1"/>
      <c r="M903"/>
    </row>
    <row r="904" spans="1:13" ht="12.75">
      <c r="A904" s="8"/>
      <c r="B904" s="7"/>
      <c r="C904" s="7"/>
      <c r="D904" s="7"/>
      <c r="E904" s="7"/>
      <c r="F904" s="7"/>
      <c r="G904" s="7"/>
      <c r="H904" s="1"/>
      <c r="I904" s="1"/>
      <c r="J904" s="1"/>
      <c r="K904" s="1"/>
      <c r="L904" s="1"/>
      <c r="M904"/>
    </row>
    <row r="905" spans="1:13" ht="12.75">
      <c r="A905" s="8"/>
      <c r="B905" s="7"/>
      <c r="C905" s="7"/>
      <c r="D905" s="7"/>
      <c r="E905" s="7"/>
      <c r="F905" s="7"/>
      <c r="G905" s="7"/>
      <c r="H905" s="1"/>
      <c r="I905" s="1"/>
      <c r="J905" s="1"/>
      <c r="K905" s="1"/>
      <c r="L905" s="1"/>
      <c r="M905"/>
    </row>
    <row r="906" spans="1:13" ht="18.75">
      <c r="A906" s="87" t="s">
        <v>115</v>
      </c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41"/>
      <c r="M906"/>
    </row>
    <row r="907" spans="1:13" ht="15.75">
      <c r="A907" s="86" t="s">
        <v>619</v>
      </c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34"/>
      <c r="M907"/>
    </row>
    <row r="908" spans="1:13" ht="15.75">
      <c r="A908" s="86" t="s">
        <v>121</v>
      </c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34"/>
      <c r="M908"/>
    </row>
    <row r="909" spans="1:13" ht="15.7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/>
    </row>
    <row r="910" spans="1:13" ht="13.5">
      <c r="A910" s="12"/>
      <c r="B910" s="12"/>
      <c r="C910" s="12"/>
      <c r="D910" s="12"/>
      <c r="E910" s="33"/>
      <c r="F910" s="33"/>
      <c r="G910" s="33"/>
      <c r="H910" s="13"/>
      <c r="I910" s="66" t="s">
        <v>620</v>
      </c>
      <c r="J910" s="13"/>
      <c r="K910" s="83" t="s">
        <v>620</v>
      </c>
      <c r="L910" s="13" t="s">
        <v>489</v>
      </c>
      <c r="M910" s="64" t="s">
        <v>164</v>
      </c>
    </row>
    <row r="911" spans="1:13" ht="13.5">
      <c r="A911" s="13" t="s">
        <v>0</v>
      </c>
      <c r="B911" s="15"/>
      <c r="C911" s="15"/>
      <c r="D911" s="15"/>
      <c r="E911" s="13" t="s">
        <v>564</v>
      </c>
      <c r="F911" s="15"/>
      <c r="G911" s="13" t="s">
        <v>579</v>
      </c>
      <c r="H911" s="13"/>
      <c r="I911" s="66" t="s">
        <v>500</v>
      </c>
      <c r="J911" s="13"/>
      <c r="K911" s="83" t="s">
        <v>501</v>
      </c>
      <c r="L911" s="13" t="s">
        <v>490</v>
      </c>
      <c r="M911" s="64" t="s">
        <v>166</v>
      </c>
    </row>
    <row r="912" spans="1:13" ht="13.5">
      <c r="A912" s="13" t="s">
        <v>207</v>
      </c>
      <c r="B912" s="15"/>
      <c r="C912" s="13" t="s">
        <v>1</v>
      </c>
      <c r="D912" s="13"/>
      <c r="E912" s="13" t="s">
        <v>2</v>
      </c>
      <c r="F912" s="13"/>
      <c r="G912" s="13" t="s">
        <v>492</v>
      </c>
      <c r="H912" s="13"/>
      <c r="I912" s="66" t="s">
        <v>122</v>
      </c>
      <c r="J912" s="13"/>
      <c r="K912" s="83" t="s">
        <v>617</v>
      </c>
      <c r="L912" s="13" t="s">
        <v>491</v>
      </c>
      <c r="M912" s="64" t="s">
        <v>165</v>
      </c>
    </row>
    <row r="913" spans="1:13" ht="13.5">
      <c r="A913" s="53" t="s">
        <v>3</v>
      </c>
      <c r="B913" s="53" t="s">
        <v>3</v>
      </c>
      <c r="C913" s="53" t="s">
        <v>3</v>
      </c>
      <c r="D913" s="16" t="s">
        <v>3</v>
      </c>
      <c r="E913" s="16" t="s">
        <v>3</v>
      </c>
      <c r="F913" s="16" t="s">
        <v>3</v>
      </c>
      <c r="G913" s="16" t="s">
        <v>3</v>
      </c>
      <c r="H913" s="16" t="s">
        <v>3</v>
      </c>
      <c r="I913" s="16" t="s">
        <v>3</v>
      </c>
      <c r="J913" s="16"/>
      <c r="K913" s="16" t="s">
        <v>3</v>
      </c>
      <c r="L913" s="16"/>
      <c r="M913" s="16" t="s">
        <v>3</v>
      </c>
    </row>
    <row r="914" spans="1:13" ht="13.5">
      <c r="A914" s="14" t="s">
        <v>418</v>
      </c>
      <c r="B914" s="15"/>
      <c r="C914" s="14" t="s">
        <v>88</v>
      </c>
      <c r="D914" s="17"/>
      <c r="E914" s="27">
        <v>84858.84</v>
      </c>
      <c r="F914" s="17"/>
      <c r="G914" s="27">
        <v>83350</v>
      </c>
      <c r="H914" s="18"/>
      <c r="I914" s="27">
        <v>90678</v>
      </c>
      <c r="J914" s="27"/>
      <c r="K914" s="27">
        <v>90678</v>
      </c>
      <c r="L914" s="18">
        <f>+K914-G914</f>
        <v>7328</v>
      </c>
      <c r="M914" s="32">
        <f>SUM((K914/G914)-1)</f>
        <v>0.08791841631673658</v>
      </c>
    </row>
    <row r="915" spans="1:13" ht="13.5">
      <c r="A915" s="77" t="s">
        <v>419</v>
      </c>
      <c r="B915" s="71"/>
      <c r="C915" s="77" t="s">
        <v>420</v>
      </c>
      <c r="D915" s="77"/>
      <c r="E915" s="68">
        <v>512184.91</v>
      </c>
      <c r="F915" s="80"/>
      <c r="G915" s="68">
        <v>528509</v>
      </c>
      <c r="H915" s="72"/>
      <c r="I915" s="68">
        <v>550000</v>
      </c>
      <c r="J915" s="27"/>
      <c r="K915" s="68">
        <v>550000</v>
      </c>
      <c r="L915" s="18">
        <f>+K915-G915</f>
        <v>21491</v>
      </c>
      <c r="M915" s="32">
        <f>SUM((K915/G915)-1)</f>
        <v>0.04066345133195459</v>
      </c>
    </row>
    <row r="916" spans="1:13" ht="13.5">
      <c r="A916" s="14" t="s">
        <v>421</v>
      </c>
      <c r="B916" s="15"/>
      <c r="C916" s="14" t="s">
        <v>89</v>
      </c>
      <c r="D916" s="14"/>
      <c r="E916" s="27">
        <v>57833.2</v>
      </c>
      <c r="F916" s="17"/>
      <c r="G916" s="27">
        <v>50000</v>
      </c>
      <c r="H916" s="12"/>
      <c r="I916" s="27">
        <v>50000</v>
      </c>
      <c r="J916" s="27"/>
      <c r="K916" s="27">
        <v>50000</v>
      </c>
      <c r="L916" s="18">
        <f>+K916-G916</f>
        <v>0</v>
      </c>
      <c r="M916" s="32">
        <f>SUM((K916/G916)-1)</f>
        <v>0</v>
      </c>
    </row>
    <row r="917" spans="1:13" ht="13.5">
      <c r="A917" s="14" t="s">
        <v>422</v>
      </c>
      <c r="B917" s="15"/>
      <c r="C917" s="14" t="s">
        <v>181</v>
      </c>
      <c r="D917" s="14"/>
      <c r="E917" s="27">
        <v>18075.4</v>
      </c>
      <c r="F917" s="17"/>
      <c r="G917" s="27">
        <v>18450</v>
      </c>
      <c r="H917" s="12"/>
      <c r="I917" s="27">
        <v>26055</v>
      </c>
      <c r="J917" s="27"/>
      <c r="K917" s="27">
        <v>26055</v>
      </c>
      <c r="L917" s="18">
        <f>+K917-G917</f>
        <v>7605</v>
      </c>
      <c r="M917" s="32">
        <f>SUM((K917/G917)-1)</f>
        <v>0.41219512195121943</v>
      </c>
    </row>
    <row r="918" spans="1:13" ht="13.5">
      <c r="A918" s="14" t="s">
        <v>423</v>
      </c>
      <c r="B918" s="15"/>
      <c r="C918" s="14" t="s">
        <v>424</v>
      </c>
      <c r="D918" s="17"/>
      <c r="E918" s="27">
        <v>20659.59</v>
      </c>
      <c r="F918" s="17"/>
      <c r="G918" s="27">
        <v>35782</v>
      </c>
      <c r="H918" s="12"/>
      <c r="I918" s="27">
        <v>32942</v>
      </c>
      <c r="J918" s="27"/>
      <c r="K918" s="27">
        <v>32942</v>
      </c>
      <c r="L918" s="18">
        <f>+K918-G918</f>
        <v>-2840</v>
      </c>
      <c r="M918" s="32">
        <f>SUM((K918/G918)-1)</f>
        <v>-0.07936951539880388</v>
      </c>
    </row>
    <row r="919" spans="1:13" ht="13.5">
      <c r="A919" s="53" t="s">
        <v>9</v>
      </c>
      <c r="B919" s="53" t="s">
        <v>9</v>
      </c>
      <c r="C919" s="53" t="s">
        <v>9</v>
      </c>
      <c r="D919" s="16" t="s">
        <v>9</v>
      </c>
      <c r="E919" s="16"/>
      <c r="F919" s="16" t="s">
        <v>9</v>
      </c>
      <c r="G919" s="16" t="s">
        <v>9</v>
      </c>
      <c r="H919" s="16" t="s">
        <v>9</v>
      </c>
      <c r="I919" s="16" t="s">
        <v>9</v>
      </c>
      <c r="J919" s="16"/>
      <c r="K919" s="16" t="s">
        <v>9</v>
      </c>
      <c r="L919" s="16"/>
      <c r="M919" s="16" t="s">
        <v>9</v>
      </c>
    </row>
    <row r="920" spans="1:13" ht="13.5">
      <c r="A920" s="14" t="s">
        <v>10</v>
      </c>
      <c r="B920" s="15"/>
      <c r="C920" s="15"/>
      <c r="D920" s="12"/>
      <c r="E920" s="18">
        <f>SUM(E914:E918)</f>
        <v>693611.94</v>
      </c>
      <c r="F920" s="12"/>
      <c r="G920" s="18">
        <f>SUM(G914:G918)</f>
        <v>716091</v>
      </c>
      <c r="H920" s="18"/>
      <c r="I920" s="18">
        <f>SUM(I914:I918)</f>
        <v>749675</v>
      </c>
      <c r="J920" s="18"/>
      <c r="K920" s="18">
        <f>SUM(K914:K918)</f>
        <v>749675</v>
      </c>
      <c r="L920" s="18">
        <f>+K920-G920</f>
        <v>33584</v>
      </c>
      <c r="M920" s="32">
        <f>SUM((K920/G920)-1)</f>
        <v>0.04689906729731286</v>
      </c>
    </row>
    <row r="921" spans="1:13" ht="13.5">
      <c r="A921" s="14"/>
      <c r="B921" s="15"/>
      <c r="C921" s="15"/>
      <c r="D921" s="12"/>
      <c r="E921" s="12"/>
      <c r="F921" s="12"/>
      <c r="G921" s="12"/>
      <c r="H921" s="12"/>
      <c r="I921" s="12"/>
      <c r="J921" s="12"/>
      <c r="K921" s="12"/>
      <c r="L921" s="12"/>
      <c r="M921" s="1"/>
    </row>
    <row r="922" spans="1:13" ht="13.5">
      <c r="A922" s="14" t="s">
        <v>425</v>
      </c>
      <c r="B922" s="15"/>
      <c r="C922" s="15" t="s">
        <v>177</v>
      </c>
      <c r="D922" s="12"/>
      <c r="E922" s="27">
        <v>5194.24</v>
      </c>
      <c r="F922" s="12"/>
      <c r="G922" s="27">
        <v>6400</v>
      </c>
      <c r="H922" s="12"/>
      <c r="I922" s="27">
        <v>6650</v>
      </c>
      <c r="J922" s="27"/>
      <c r="K922" s="27">
        <v>6650</v>
      </c>
      <c r="L922" s="18">
        <f aca="true" t="shared" si="13" ref="L922:L928">+K922-G922</f>
        <v>250</v>
      </c>
      <c r="M922" s="32">
        <f>SUM((K922/G922)-1)</f>
        <v>0.0390625</v>
      </c>
    </row>
    <row r="923" spans="1:13" ht="13.5">
      <c r="A923" s="14" t="s">
        <v>426</v>
      </c>
      <c r="B923" s="15"/>
      <c r="C923" s="14" t="s">
        <v>11</v>
      </c>
      <c r="D923" s="17"/>
      <c r="E923" s="27">
        <v>0</v>
      </c>
      <c r="F923" s="17"/>
      <c r="G923" s="27">
        <v>450</v>
      </c>
      <c r="H923" s="18"/>
      <c r="I923" s="27">
        <v>450</v>
      </c>
      <c r="J923" s="27"/>
      <c r="K923" s="27">
        <v>450</v>
      </c>
      <c r="L923" s="18">
        <f t="shared" si="13"/>
        <v>0</v>
      </c>
      <c r="M923" s="32">
        <f aca="true" t="shared" si="14" ref="M923:M928">SUM((K923/G923)-1)</f>
        <v>0</v>
      </c>
    </row>
    <row r="924" spans="1:13" ht="13.5">
      <c r="A924" s="14" t="s">
        <v>427</v>
      </c>
      <c r="B924" s="15"/>
      <c r="C924" s="14" t="s">
        <v>13</v>
      </c>
      <c r="D924" s="17"/>
      <c r="E924" s="27">
        <v>1375</v>
      </c>
      <c r="F924" s="17"/>
      <c r="G924" s="27">
        <v>5000</v>
      </c>
      <c r="H924" s="12"/>
      <c r="I924" s="27">
        <v>5000</v>
      </c>
      <c r="J924" s="27"/>
      <c r="K924" s="27">
        <v>5000</v>
      </c>
      <c r="L924" s="18">
        <f t="shared" si="13"/>
        <v>0</v>
      </c>
      <c r="M924" s="32">
        <f t="shared" si="14"/>
        <v>0</v>
      </c>
    </row>
    <row r="925" spans="1:13" ht="13.5">
      <c r="A925" s="14" t="s">
        <v>428</v>
      </c>
      <c r="B925" s="15"/>
      <c r="C925" s="14" t="s">
        <v>14</v>
      </c>
      <c r="D925" s="17"/>
      <c r="E925" s="27">
        <v>1100</v>
      </c>
      <c r="F925" s="17"/>
      <c r="G925" s="27">
        <v>1000</v>
      </c>
      <c r="H925" s="12"/>
      <c r="I925" s="27">
        <v>1000</v>
      </c>
      <c r="J925" s="27"/>
      <c r="K925" s="27">
        <v>1000</v>
      </c>
      <c r="L925" s="18">
        <f t="shared" si="13"/>
        <v>0</v>
      </c>
      <c r="M925" s="32">
        <f t="shared" si="14"/>
        <v>0</v>
      </c>
    </row>
    <row r="926" spans="1:13" ht="13.5">
      <c r="A926" s="14" t="s">
        <v>429</v>
      </c>
      <c r="B926" s="15"/>
      <c r="C926" s="14" t="s">
        <v>90</v>
      </c>
      <c r="D926" s="17"/>
      <c r="E926" s="27">
        <v>224</v>
      </c>
      <c r="F926" s="17"/>
      <c r="G926" s="27">
        <v>625</v>
      </c>
      <c r="H926" s="12"/>
      <c r="I926" s="27">
        <v>600</v>
      </c>
      <c r="J926" s="27"/>
      <c r="K926" s="27">
        <v>600</v>
      </c>
      <c r="L926" s="18">
        <f t="shared" si="13"/>
        <v>-25</v>
      </c>
      <c r="M926" s="32">
        <f t="shared" si="14"/>
        <v>-0.040000000000000036</v>
      </c>
    </row>
    <row r="927" spans="1:13" ht="13.5">
      <c r="A927" s="14" t="s">
        <v>430</v>
      </c>
      <c r="B927" s="15"/>
      <c r="C927" s="14" t="s">
        <v>37</v>
      </c>
      <c r="D927" s="17"/>
      <c r="E927" s="27">
        <v>9029.31</v>
      </c>
      <c r="F927" s="17"/>
      <c r="G927" s="27">
        <v>10500</v>
      </c>
      <c r="H927" s="12"/>
      <c r="I927" s="27">
        <v>10500</v>
      </c>
      <c r="J927" s="27"/>
      <c r="K927" s="27">
        <v>10500</v>
      </c>
      <c r="L927" s="18">
        <f t="shared" si="13"/>
        <v>0</v>
      </c>
      <c r="M927" s="32">
        <f t="shared" si="14"/>
        <v>0</v>
      </c>
    </row>
    <row r="928" spans="1:13" ht="13.5">
      <c r="A928" s="14" t="s">
        <v>431</v>
      </c>
      <c r="B928" s="15"/>
      <c r="C928" s="14" t="s">
        <v>33</v>
      </c>
      <c r="D928" s="17"/>
      <c r="E928" s="27">
        <v>4766.03</v>
      </c>
      <c r="F928" s="17"/>
      <c r="G928" s="27">
        <v>6500</v>
      </c>
      <c r="H928" s="12"/>
      <c r="I928" s="27">
        <v>6500</v>
      </c>
      <c r="J928" s="27"/>
      <c r="K928" s="27">
        <v>6500</v>
      </c>
      <c r="L928" s="18">
        <f t="shared" si="13"/>
        <v>0</v>
      </c>
      <c r="M928" s="32">
        <f t="shared" si="14"/>
        <v>0</v>
      </c>
    </row>
    <row r="929" spans="1:13" ht="13.5">
      <c r="A929" s="53" t="s">
        <v>9</v>
      </c>
      <c r="B929" s="53" t="s">
        <v>9</v>
      </c>
      <c r="C929" s="53" t="s">
        <v>9</v>
      </c>
      <c r="D929" s="16" t="s">
        <v>9</v>
      </c>
      <c r="E929" s="16" t="s">
        <v>9</v>
      </c>
      <c r="F929" s="16" t="s">
        <v>9</v>
      </c>
      <c r="G929" s="16" t="s">
        <v>9</v>
      </c>
      <c r="H929" s="16" t="s">
        <v>9</v>
      </c>
      <c r="I929" s="16" t="s">
        <v>9</v>
      </c>
      <c r="J929" s="16"/>
      <c r="K929" s="16" t="s">
        <v>9</v>
      </c>
      <c r="L929" s="16"/>
      <c r="M929" s="16" t="s">
        <v>9</v>
      </c>
    </row>
    <row r="930" spans="1:13" ht="13.5">
      <c r="A930" s="14" t="s">
        <v>16</v>
      </c>
      <c r="B930" s="15"/>
      <c r="C930" s="15"/>
      <c r="D930" s="12"/>
      <c r="E930" s="18">
        <f>SUM(E922:E928)</f>
        <v>21688.579999999998</v>
      </c>
      <c r="F930" s="12"/>
      <c r="G930" s="18">
        <f>SUM(G922:G928)</f>
        <v>30475</v>
      </c>
      <c r="H930" s="18"/>
      <c r="I930" s="18">
        <f>SUM(I922:I928)</f>
        <v>30700</v>
      </c>
      <c r="J930" s="18"/>
      <c r="K930" s="18">
        <f>SUM(K922:K928)</f>
        <v>30700</v>
      </c>
      <c r="L930" s="18">
        <f>+K930-G930</f>
        <v>225</v>
      </c>
      <c r="M930" s="32">
        <f>SUM((K930/G930)-1)</f>
        <v>0.007383100902379036</v>
      </c>
    </row>
    <row r="931" spans="1:13" ht="13.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"/>
    </row>
    <row r="932" spans="1:13" ht="13.5">
      <c r="A932" s="14" t="s">
        <v>432</v>
      </c>
      <c r="B932" s="15"/>
      <c r="C932" s="14" t="s">
        <v>23</v>
      </c>
      <c r="D932" s="17"/>
      <c r="E932" s="27">
        <v>11638.89</v>
      </c>
      <c r="F932" s="17"/>
      <c r="G932" s="27">
        <v>12500</v>
      </c>
      <c r="H932" s="18"/>
      <c r="I932" s="27">
        <v>12500</v>
      </c>
      <c r="J932" s="27"/>
      <c r="K932" s="27">
        <v>12500</v>
      </c>
      <c r="L932" s="18">
        <f>+K932-G932</f>
        <v>0</v>
      </c>
      <c r="M932" s="32">
        <f>SUM((K932/G932)-1)</f>
        <v>0</v>
      </c>
    </row>
    <row r="933" spans="1:13" ht="13.5">
      <c r="A933" s="14" t="s">
        <v>433</v>
      </c>
      <c r="B933" s="15"/>
      <c r="C933" s="14" t="s">
        <v>176</v>
      </c>
      <c r="D933" s="17"/>
      <c r="E933" s="27">
        <v>4962.57</v>
      </c>
      <c r="F933" s="17"/>
      <c r="G933" s="27">
        <v>6500</v>
      </c>
      <c r="H933" s="12"/>
      <c r="I933" s="27">
        <v>6500</v>
      </c>
      <c r="J933" s="27"/>
      <c r="K933" s="27">
        <v>6500</v>
      </c>
      <c r="L933" s="18">
        <f>+K933-G933</f>
        <v>0</v>
      </c>
      <c r="M933" s="32">
        <f>SUM((K933/G933)-1)</f>
        <v>0</v>
      </c>
    </row>
    <row r="934" spans="1:13" ht="13.5">
      <c r="A934" s="14" t="s">
        <v>434</v>
      </c>
      <c r="B934" s="15"/>
      <c r="C934" s="14" t="s">
        <v>91</v>
      </c>
      <c r="D934" s="17"/>
      <c r="E934" s="27">
        <v>8028.9</v>
      </c>
      <c r="F934" s="17"/>
      <c r="G934" s="27">
        <v>7250</v>
      </c>
      <c r="H934" s="12"/>
      <c r="I934" s="27">
        <v>7000</v>
      </c>
      <c r="J934" s="27"/>
      <c r="K934" s="27">
        <v>7000</v>
      </c>
      <c r="L934" s="18">
        <f>+K934-G934</f>
        <v>-250</v>
      </c>
      <c r="M934" s="32">
        <f>SUM((K934/G934)-1)</f>
        <v>-0.03448275862068961</v>
      </c>
    </row>
    <row r="935" spans="1:13" ht="13.5">
      <c r="A935" s="14" t="s">
        <v>435</v>
      </c>
      <c r="B935" s="15"/>
      <c r="C935" s="14" t="s">
        <v>92</v>
      </c>
      <c r="D935" s="17"/>
      <c r="E935" s="27">
        <v>3410.69</v>
      </c>
      <c r="F935" s="17"/>
      <c r="G935" s="27">
        <v>3250</v>
      </c>
      <c r="H935" s="12"/>
      <c r="I935" s="27">
        <v>3000</v>
      </c>
      <c r="J935" s="27"/>
      <c r="K935" s="27">
        <v>3000</v>
      </c>
      <c r="L935" s="18">
        <f>+K935-G935</f>
        <v>-250</v>
      </c>
      <c r="M935" s="32">
        <f>SUM((K935/G935)-1)</f>
        <v>-0.07692307692307687</v>
      </c>
    </row>
    <row r="936" spans="1:13" ht="13.5">
      <c r="A936" s="53" t="s">
        <v>9</v>
      </c>
      <c r="B936" s="53" t="s">
        <v>9</v>
      </c>
      <c r="C936" s="53" t="s">
        <v>9</v>
      </c>
      <c r="D936" s="16" t="s">
        <v>9</v>
      </c>
      <c r="E936" s="16" t="s">
        <v>9</v>
      </c>
      <c r="F936" s="16" t="s">
        <v>9</v>
      </c>
      <c r="G936" s="16" t="s">
        <v>9</v>
      </c>
      <c r="H936" s="16" t="s">
        <v>9</v>
      </c>
      <c r="I936" s="16" t="s">
        <v>9</v>
      </c>
      <c r="J936" s="16"/>
      <c r="K936" s="16" t="s">
        <v>9</v>
      </c>
      <c r="L936" s="16"/>
      <c r="M936" s="16" t="s">
        <v>9</v>
      </c>
    </row>
    <row r="937" spans="1:13" ht="13.5">
      <c r="A937" s="14" t="s">
        <v>18</v>
      </c>
      <c r="B937" s="15"/>
      <c r="C937" s="15"/>
      <c r="D937" s="12"/>
      <c r="E937" s="18">
        <f>SUM(E932:E935)</f>
        <v>28041.05</v>
      </c>
      <c r="F937" s="12"/>
      <c r="G937" s="18">
        <f>SUM(G932:G935)</f>
        <v>29500</v>
      </c>
      <c r="H937" s="18"/>
      <c r="I937" s="18">
        <f>SUM(I932:I935)</f>
        <v>29000</v>
      </c>
      <c r="J937" s="18"/>
      <c r="K937" s="18">
        <f>SUM(K932:K935)</f>
        <v>29000</v>
      </c>
      <c r="L937" s="18">
        <f>+K937-G937</f>
        <v>-500</v>
      </c>
      <c r="M937" s="32">
        <f>SUM((K937/G937)-1)</f>
        <v>-0.016949152542372836</v>
      </c>
    </row>
    <row r="938" spans="1:13" ht="13.5">
      <c r="A938" s="14"/>
      <c r="B938" s="15"/>
      <c r="C938" s="15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3.5">
      <c r="A939" s="14" t="s">
        <v>436</v>
      </c>
      <c r="B939" s="15"/>
      <c r="C939" s="15" t="s">
        <v>29</v>
      </c>
      <c r="D939" s="17"/>
      <c r="E939" s="27">
        <v>1268.96</v>
      </c>
      <c r="F939" s="17"/>
      <c r="G939" s="18">
        <v>2000</v>
      </c>
      <c r="H939" s="18"/>
      <c r="I939" s="18">
        <v>1800</v>
      </c>
      <c r="J939" s="18"/>
      <c r="K939" s="18">
        <v>1800</v>
      </c>
      <c r="L939" s="18">
        <f>+K939-G939</f>
        <v>-200</v>
      </c>
      <c r="M939" s="32">
        <f>SUM((K939/G939)-1)</f>
        <v>-0.09999999999999998</v>
      </c>
    </row>
    <row r="940" spans="1:13" ht="13.5">
      <c r="A940" s="14" t="s">
        <v>437</v>
      </c>
      <c r="B940" s="53"/>
      <c r="C940" s="14" t="s">
        <v>438</v>
      </c>
      <c r="D940" s="17"/>
      <c r="E940" s="27">
        <v>43750</v>
      </c>
      <c r="F940" s="17"/>
      <c r="G940" s="27">
        <v>0</v>
      </c>
      <c r="H940" s="12"/>
      <c r="I940" s="27">
        <v>0</v>
      </c>
      <c r="J940" s="27"/>
      <c r="K940" s="27">
        <v>0</v>
      </c>
      <c r="L940" s="18">
        <f>+K940-G940</f>
        <v>0</v>
      </c>
      <c r="M940" s="32" t="e">
        <f>SUM((K940/G940)-1)</f>
        <v>#DIV/0!</v>
      </c>
    </row>
    <row r="941" spans="1:13" ht="13.5">
      <c r="A941" s="53" t="s">
        <v>9</v>
      </c>
      <c r="B941" s="53" t="s">
        <v>9</v>
      </c>
      <c r="C941" s="53" t="s">
        <v>9</v>
      </c>
      <c r="D941" s="16" t="s">
        <v>9</v>
      </c>
      <c r="E941" s="16" t="s">
        <v>9</v>
      </c>
      <c r="F941" s="16" t="s">
        <v>9</v>
      </c>
      <c r="G941" s="16" t="s">
        <v>9</v>
      </c>
      <c r="H941" s="16" t="s">
        <v>9</v>
      </c>
      <c r="I941" s="16" t="s">
        <v>9</v>
      </c>
      <c r="J941" s="16"/>
      <c r="K941" s="16" t="s">
        <v>9</v>
      </c>
      <c r="L941" s="16"/>
      <c r="M941" s="16"/>
    </row>
    <row r="942" spans="1:13" ht="13.5">
      <c r="A942" s="14" t="s">
        <v>30</v>
      </c>
      <c r="B942" s="15"/>
      <c r="C942" s="15"/>
      <c r="D942" s="12"/>
      <c r="E942" s="18">
        <f>SUM(E939:E940)</f>
        <v>45018.96</v>
      </c>
      <c r="F942" s="12"/>
      <c r="G942" s="18">
        <f>SUM(G939:G940)</f>
        <v>2000</v>
      </c>
      <c r="H942" s="18"/>
      <c r="I942" s="18">
        <f>SUM(I939:I940)</f>
        <v>1800</v>
      </c>
      <c r="J942" s="18"/>
      <c r="K942" s="18">
        <f>SUM(K939:K940)</f>
        <v>1800</v>
      </c>
      <c r="L942" s="18">
        <f>+K942-G942</f>
        <v>-200</v>
      </c>
      <c r="M942" s="32">
        <f>SUM((K942/G942)-1)</f>
        <v>-0.09999999999999998</v>
      </c>
    </row>
    <row r="943" spans="1:13" ht="13.5">
      <c r="A943" s="14"/>
      <c r="B943" s="53"/>
      <c r="C943" s="53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3.5">
      <c r="A944" s="14" t="s">
        <v>439</v>
      </c>
      <c r="B944" s="15"/>
      <c r="C944" s="14" t="s">
        <v>182</v>
      </c>
      <c r="D944" s="17"/>
      <c r="E944" s="18">
        <v>19161.82</v>
      </c>
      <c r="F944" s="17"/>
      <c r="G944" s="27">
        <v>20000</v>
      </c>
      <c r="H944" s="18"/>
      <c r="I944" s="27">
        <v>20000</v>
      </c>
      <c r="J944" s="27"/>
      <c r="K944" s="27">
        <v>20000</v>
      </c>
      <c r="L944" s="18">
        <f aca="true" t="shared" si="15" ref="L944:L951">+K944-G944</f>
        <v>0</v>
      </c>
      <c r="M944" s="32">
        <f aca="true" t="shared" si="16" ref="M944:M951">SUM((K944/G944)-1)</f>
        <v>0</v>
      </c>
    </row>
    <row r="945" spans="1:13" ht="13.5">
      <c r="A945" s="14" t="s">
        <v>440</v>
      </c>
      <c r="B945" s="15"/>
      <c r="C945" s="14" t="s">
        <v>93</v>
      </c>
      <c r="D945" s="17"/>
      <c r="E945" s="27">
        <v>460028.58</v>
      </c>
      <c r="F945" s="17"/>
      <c r="G945" s="27">
        <v>425000</v>
      </c>
      <c r="H945" s="18"/>
      <c r="I945" s="68">
        <v>425000</v>
      </c>
      <c r="J945" s="27"/>
      <c r="K945" s="68">
        <v>375000</v>
      </c>
      <c r="L945" s="18">
        <f t="shared" si="15"/>
        <v>-50000</v>
      </c>
      <c r="M945" s="32">
        <f t="shared" si="16"/>
        <v>-0.11764705882352944</v>
      </c>
    </row>
    <row r="946" spans="1:13" ht="13.5">
      <c r="A946" s="14" t="s">
        <v>441</v>
      </c>
      <c r="B946" s="15"/>
      <c r="C946" s="14" t="s">
        <v>94</v>
      </c>
      <c r="D946" s="17"/>
      <c r="E946" s="27">
        <v>38056.29</v>
      </c>
      <c r="F946" s="17"/>
      <c r="G946" s="27">
        <v>50000</v>
      </c>
      <c r="H946" s="12"/>
      <c r="I946" s="27">
        <v>50000</v>
      </c>
      <c r="J946" s="27"/>
      <c r="K946" s="27">
        <v>50000</v>
      </c>
      <c r="L946" s="18">
        <f t="shared" si="15"/>
        <v>0</v>
      </c>
      <c r="M946" s="32">
        <f t="shared" si="16"/>
        <v>0</v>
      </c>
    </row>
    <row r="947" spans="1:13" ht="13.5">
      <c r="A947" s="14" t="s">
        <v>442</v>
      </c>
      <c r="B947" s="15"/>
      <c r="C947" s="14" t="s">
        <v>95</v>
      </c>
      <c r="D947" s="17"/>
      <c r="E947" s="27">
        <v>13184.77</v>
      </c>
      <c r="F947" s="17"/>
      <c r="G947" s="27">
        <v>12000</v>
      </c>
      <c r="H947" s="12"/>
      <c r="I947" s="27">
        <v>12000</v>
      </c>
      <c r="J947" s="27"/>
      <c r="K947" s="27">
        <v>12250</v>
      </c>
      <c r="L947" s="18">
        <f t="shared" si="15"/>
        <v>250</v>
      </c>
      <c r="M947" s="32">
        <f t="shared" si="16"/>
        <v>0.02083333333333326</v>
      </c>
    </row>
    <row r="948" spans="1:13" ht="13.5">
      <c r="A948" s="14" t="s">
        <v>443</v>
      </c>
      <c r="B948" s="15"/>
      <c r="C948" s="14" t="s">
        <v>96</v>
      </c>
      <c r="D948" s="17"/>
      <c r="E948" s="27">
        <v>5295.48</v>
      </c>
      <c r="F948" s="17"/>
      <c r="G948" s="27">
        <v>6750</v>
      </c>
      <c r="H948" s="12"/>
      <c r="I948" s="27">
        <v>7250</v>
      </c>
      <c r="J948" s="27"/>
      <c r="K948" s="27">
        <v>7250</v>
      </c>
      <c r="L948" s="18">
        <f t="shared" si="15"/>
        <v>500</v>
      </c>
      <c r="M948" s="32">
        <f t="shared" si="16"/>
        <v>0.07407407407407418</v>
      </c>
    </row>
    <row r="949" spans="1:13" ht="13.5">
      <c r="A949" s="14" t="s">
        <v>444</v>
      </c>
      <c r="B949" s="15"/>
      <c r="C949" s="14" t="s">
        <v>97</v>
      </c>
      <c r="D949" s="17"/>
      <c r="E949" s="27">
        <v>68823.09</v>
      </c>
      <c r="F949" s="17"/>
      <c r="G949" s="27">
        <v>70000</v>
      </c>
      <c r="H949" s="12"/>
      <c r="I949" s="27">
        <v>70000</v>
      </c>
      <c r="J949" s="27"/>
      <c r="K949" s="27">
        <v>70000</v>
      </c>
      <c r="L949" s="18">
        <f t="shared" si="15"/>
        <v>0</v>
      </c>
      <c r="M949" s="32">
        <f t="shared" si="16"/>
        <v>0</v>
      </c>
    </row>
    <row r="950" spans="1:13" ht="13.5">
      <c r="A950" s="77" t="s">
        <v>606</v>
      </c>
      <c r="B950" s="15"/>
      <c r="C950" s="14" t="s">
        <v>598</v>
      </c>
      <c r="D950" s="17"/>
      <c r="E950" s="27">
        <v>0</v>
      </c>
      <c r="F950" s="17"/>
      <c r="G950" s="68">
        <v>42000</v>
      </c>
      <c r="H950" s="12"/>
      <c r="I950" s="68">
        <v>35000</v>
      </c>
      <c r="J950" s="27"/>
      <c r="K950" s="68">
        <v>35000</v>
      </c>
      <c r="L950" s="18">
        <f t="shared" si="15"/>
        <v>-7000</v>
      </c>
      <c r="M950" s="32">
        <v>1</v>
      </c>
    </row>
    <row r="951" spans="1:13" ht="13.5">
      <c r="A951" s="14" t="s">
        <v>512</v>
      </c>
      <c r="B951" s="15"/>
      <c r="C951" s="14" t="s">
        <v>513</v>
      </c>
      <c r="D951" s="17"/>
      <c r="E951" s="27">
        <v>4737.5</v>
      </c>
      <c r="F951" s="17"/>
      <c r="G951" s="27">
        <v>6000</v>
      </c>
      <c r="H951" s="12"/>
      <c r="I951" s="27">
        <v>6500</v>
      </c>
      <c r="J951" s="27"/>
      <c r="K951" s="27">
        <v>6500</v>
      </c>
      <c r="L951" s="18">
        <f t="shared" si="15"/>
        <v>500</v>
      </c>
      <c r="M951" s="32">
        <f t="shared" si="16"/>
        <v>0.08333333333333326</v>
      </c>
    </row>
    <row r="952" spans="1:13" ht="13.5">
      <c r="A952" s="53" t="s">
        <v>9</v>
      </c>
      <c r="B952" s="53" t="s">
        <v>9</v>
      </c>
      <c r="C952" s="53" t="s">
        <v>9</v>
      </c>
      <c r="D952" s="16" t="s">
        <v>9</v>
      </c>
      <c r="E952" s="16" t="s">
        <v>9</v>
      </c>
      <c r="F952" s="16" t="s">
        <v>9</v>
      </c>
      <c r="G952" s="16" t="s">
        <v>9</v>
      </c>
      <c r="H952" s="16" t="s">
        <v>9</v>
      </c>
      <c r="I952" s="16" t="s">
        <v>9</v>
      </c>
      <c r="J952" s="16"/>
      <c r="K952" s="16" t="s">
        <v>9</v>
      </c>
      <c r="L952" s="16"/>
      <c r="M952" s="16" t="s">
        <v>9</v>
      </c>
    </row>
    <row r="953" spans="1:13" ht="13.5">
      <c r="A953" s="14" t="s">
        <v>98</v>
      </c>
      <c r="B953" s="15"/>
      <c r="C953" s="15"/>
      <c r="D953" s="16"/>
      <c r="E953" s="18">
        <f>SUM(E944:E951)</f>
        <v>609287.5299999999</v>
      </c>
      <c r="F953" s="12"/>
      <c r="G953" s="18">
        <f>SUM(G944:G951)</f>
        <v>631750</v>
      </c>
      <c r="H953" s="18">
        <f>SUM(H944:H949)</f>
        <v>0</v>
      </c>
      <c r="I953" s="18">
        <f>SUM(I944:I951)</f>
        <v>625750</v>
      </c>
      <c r="J953" s="18"/>
      <c r="K953" s="18">
        <f>SUM(K944:K951)</f>
        <v>576000</v>
      </c>
      <c r="L953" s="18">
        <f>+K953-G953</f>
        <v>-55750</v>
      </c>
      <c r="M953" s="32">
        <f>SUM((K953/G953)-1)</f>
        <v>-0.08824693312227938</v>
      </c>
    </row>
    <row r="954" spans="1:13" ht="13.5">
      <c r="A954" s="15"/>
      <c r="B954" s="15"/>
      <c r="C954" s="15"/>
      <c r="D954" s="12"/>
      <c r="E954" s="18"/>
      <c r="F954" s="12"/>
      <c r="G954" s="18"/>
      <c r="H954" s="18"/>
      <c r="I954" s="18"/>
      <c r="J954" s="18"/>
      <c r="K954" s="18"/>
      <c r="L954" s="18"/>
      <c r="M954" s="32"/>
    </row>
    <row r="955" spans="1:13" ht="13.5">
      <c r="A955" s="14" t="s">
        <v>445</v>
      </c>
      <c r="B955" s="15"/>
      <c r="C955" s="14" t="s">
        <v>99</v>
      </c>
      <c r="D955" s="12"/>
      <c r="E955" s="18">
        <v>120931.12</v>
      </c>
      <c r="F955" s="18"/>
      <c r="G955" s="18">
        <v>115000</v>
      </c>
      <c r="H955" s="18"/>
      <c r="I955" s="18">
        <v>115000</v>
      </c>
      <c r="J955" s="18"/>
      <c r="K955" s="18">
        <v>115000</v>
      </c>
      <c r="L955" s="18">
        <f>+K955-G955</f>
        <v>0</v>
      </c>
      <c r="M955" s="32">
        <f>SUM((K955/G955)-1)</f>
        <v>0</v>
      </c>
    </row>
    <row r="956" spans="1:13" ht="13.5">
      <c r="A956" s="53" t="s">
        <v>9</v>
      </c>
      <c r="B956" s="53" t="s">
        <v>9</v>
      </c>
      <c r="C956" s="53" t="s">
        <v>9</v>
      </c>
      <c r="D956" s="16" t="s">
        <v>9</v>
      </c>
      <c r="E956" s="16" t="s">
        <v>9</v>
      </c>
      <c r="F956" s="16" t="s">
        <v>9</v>
      </c>
      <c r="G956" s="16" t="s">
        <v>9</v>
      </c>
      <c r="H956" s="16" t="s">
        <v>9</v>
      </c>
      <c r="I956" s="16" t="s">
        <v>9</v>
      </c>
      <c r="J956" s="16"/>
      <c r="K956" s="16" t="s">
        <v>9</v>
      </c>
      <c r="L956" s="16"/>
      <c r="M956" s="16" t="s">
        <v>9</v>
      </c>
    </row>
    <row r="957" spans="1:13" ht="13.5">
      <c r="A957" s="14" t="s">
        <v>100</v>
      </c>
      <c r="B957" s="15"/>
      <c r="C957" s="15"/>
      <c r="D957" s="16"/>
      <c r="E957" s="18">
        <f>SUM(E955)</f>
        <v>120931.12</v>
      </c>
      <c r="F957" s="12"/>
      <c r="G957" s="18">
        <f>SUM(G955)</f>
        <v>115000</v>
      </c>
      <c r="H957" s="18"/>
      <c r="I957" s="18">
        <f>SUM(I955)</f>
        <v>115000</v>
      </c>
      <c r="J957" s="18"/>
      <c r="K957" s="18">
        <f>SUM(K955)</f>
        <v>115000</v>
      </c>
      <c r="L957" s="18">
        <f>+K957-G957</f>
        <v>0</v>
      </c>
      <c r="M957" s="32">
        <f>SUM((K957/G957)-1)</f>
        <v>0</v>
      </c>
    </row>
    <row r="958" spans="1:13" ht="13.5">
      <c r="A958" s="15"/>
      <c r="B958" s="15"/>
      <c r="C958" s="15"/>
      <c r="D958" s="12"/>
      <c r="E958" s="18"/>
      <c r="F958" s="12"/>
      <c r="G958" s="18"/>
      <c r="H958" s="18"/>
      <c r="I958" s="18"/>
      <c r="J958" s="18"/>
      <c r="K958" s="18"/>
      <c r="L958" s="18"/>
      <c r="M958" s="32"/>
    </row>
    <row r="959" spans="1:13" ht="13.5">
      <c r="A959" s="14"/>
      <c r="B959" s="15"/>
      <c r="C959" s="15"/>
      <c r="D959" s="12"/>
      <c r="E959" s="12"/>
      <c r="F959" s="12"/>
      <c r="G959" s="12"/>
      <c r="H959" s="12"/>
      <c r="I959" s="12"/>
      <c r="J959" s="12"/>
      <c r="K959" s="12"/>
      <c r="L959" s="12"/>
      <c r="M959" s="1"/>
    </row>
    <row r="960" spans="1:13" ht="13.5">
      <c r="A960" s="14" t="s">
        <v>101</v>
      </c>
      <c r="B960" s="12"/>
      <c r="C960" s="12"/>
      <c r="D960" s="12"/>
      <c r="E960" s="18">
        <f>SUM(E920+E930+E937+E942+E953+E957)</f>
        <v>1518579.1799999997</v>
      </c>
      <c r="F960" s="12"/>
      <c r="G960" s="18">
        <f>SUM(G920+G930+G937+G942+G953+G957)</f>
        <v>1524816</v>
      </c>
      <c r="H960" s="18">
        <f>SUM(H920+H930+H937+H942+H953+H957)</f>
        <v>0</v>
      </c>
      <c r="I960" s="18">
        <f>SUM(I920+I930+I937+I942+I953+I957)</f>
        <v>1551925</v>
      </c>
      <c r="J960" s="18"/>
      <c r="K960" s="18">
        <f>SUM(K920+K930+K937+K942+K953+K957)</f>
        <v>1502175</v>
      </c>
      <c r="L960" s="18">
        <f>+K960-G960</f>
        <v>-22641</v>
      </c>
      <c r="M960" s="32">
        <f>SUM((K960/G960)-1)</f>
        <v>-0.01484834891554132</v>
      </c>
    </row>
    <row r="961" spans="1:13" ht="13.5">
      <c r="A961" s="12"/>
      <c r="B961" s="12"/>
      <c r="C961" s="12"/>
      <c r="D961" s="12"/>
      <c r="E961" s="16" t="s">
        <v>3</v>
      </c>
      <c r="F961" s="16" t="s">
        <v>3</v>
      </c>
      <c r="G961" s="16" t="s">
        <v>3</v>
      </c>
      <c r="H961" s="16" t="s">
        <v>3</v>
      </c>
      <c r="I961" s="16" t="s">
        <v>3</v>
      </c>
      <c r="J961" s="16"/>
      <c r="K961" s="16" t="s">
        <v>3</v>
      </c>
      <c r="L961" s="16"/>
      <c r="M961" s="16" t="s">
        <v>3</v>
      </c>
    </row>
    <row r="962" spans="1:13" ht="12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58"/>
      <c r="M962" s="54"/>
    </row>
    <row r="963" spans="1:13" ht="12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58"/>
      <c r="M963" s="54"/>
    </row>
    <row r="964" spans="1:13" ht="12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58"/>
      <c r="M964" s="54"/>
    </row>
    <row r="965" spans="1:13" ht="13.5">
      <c r="A965" s="14" t="s">
        <v>545</v>
      </c>
      <c r="B965" s="15"/>
      <c r="C965" s="15"/>
      <c r="D965" s="12"/>
      <c r="E965" s="18"/>
      <c r="F965" s="12"/>
      <c r="G965" s="18"/>
      <c r="H965" s="12"/>
      <c r="I965" s="12"/>
      <c r="J965" s="12"/>
      <c r="K965" s="12"/>
      <c r="L965" s="12"/>
      <c r="M965" s="54"/>
    </row>
    <row r="966" spans="1:13" ht="13.5">
      <c r="A966" s="14" t="s">
        <v>610</v>
      </c>
      <c r="B966" s="15"/>
      <c r="C966" s="15"/>
      <c r="D966" s="12"/>
      <c r="E966" s="18"/>
      <c r="F966" s="12"/>
      <c r="G966" s="18"/>
      <c r="H966" s="12"/>
      <c r="I966" s="12"/>
      <c r="J966" s="12"/>
      <c r="K966" s="12"/>
      <c r="L966" s="12"/>
      <c r="M966" s="54"/>
    </row>
    <row r="967" spans="1:13" ht="13.5">
      <c r="A967" s="14" t="s">
        <v>541</v>
      </c>
      <c r="B967" s="15"/>
      <c r="C967" s="15"/>
      <c r="D967" s="12"/>
      <c r="E967" s="18"/>
      <c r="F967" s="12"/>
      <c r="G967" s="18"/>
      <c r="H967" s="12"/>
      <c r="I967" s="12"/>
      <c r="J967" s="12"/>
      <c r="K967" s="12"/>
      <c r="L967" s="12"/>
      <c r="M967" s="54"/>
    </row>
    <row r="968" spans="1:13" ht="13.5">
      <c r="A968" s="14" t="s">
        <v>649</v>
      </c>
      <c r="B968" s="15"/>
      <c r="C968" s="15"/>
      <c r="D968" s="12"/>
      <c r="E968" s="18"/>
      <c r="F968" s="12"/>
      <c r="G968" s="18"/>
      <c r="H968" s="12"/>
      <c r="I968" s="12"/>
      <c r="J968" s="12"/>
      <c r="K968" s="12"/>
      <c r="L968" s="12"/>
      <c r="M968" s="54"/>
    </row>
    <row r="969" spans="1:13" ht="13.5">
      <c r="A969" s="14" t="s">
        <v>546</v>
      </c>
      <c r="B969" s="15"/>
      <c r="C969" s="15"/>
      <c r="D969" s="12"/>
      <c r="E969" s="18"/>
      <c r="F969" s="12"/>
      <c r="G969" s="18"/>
      <c r="H969" s="12"/>
      <c r="I969" s="12"/>
      <c r="J969" s="12"/>
      <c r="K969" s="12"/>
      <c r="L969" s="12"/>
      <c r="M969" s="54"/>
    </row>
    <row r="970" spans="1:13" ht="13.5">
      <c r="A970" s="15" t="s">
        <v>547</v>
      </c>
      <c r="B970" s="15"/>
      <c r="C970" s="15"/>
      <c r="D970" s="12"/>
      <c r="E970" s="18"/>
      <c r="F970" s="12"/>
      <c r="G970" s="18"/>
      <c r="H970" s="12"/>
      <c r="I970" s="12"/>
      <c r="J970" s="12"/>
      <c r="K970" s="12"/>
      <c r="L970" s="12"/>
      <c r="M970" s="54"/>
    </row>
    <row r="971" spans="1:13" ht="13.5">
      <c r="A971" s="14" t="s">
        <v>548</v>
      </c>
      <c r="B971" s="15"/>
      <c r="C971" s="15"/>
      <c r="D971" s="12"/>
      <c r="E971" s="18"/>
      <c r="F971" s="12"/>
      <c r="G971" s="18"/>
      <c r="H971" s="12"/>
      <c r="I971" s="12"/>
      <c r="J971" s="12"/>
      <c r="K971" s="12"/>
      <c r="L971" s="12"/>
      <c r="M971" s="54"/>
    </row>
    <row r="972" spans="1:13" ht="13.5">
      <c r="A972" s="14" t="s">
        <v>446</v>
      </c>
      <c r="B972" s="15"/>
      <c r="C972" s="15"/>
      <c r="D972" s="12"/>
      <c r="E972" s="18"/>
      <c r="F972" s="12"/>
      <c r="G972" s="18"/>
      <c r="H972" s="12"/>
      <c r="I972" s="12"/>
      <c r="J972" s="12"/>
      <c r="K972" s="12"/>
      <c r="L972" s="12"/>
      <c r="M972" s="54"/>
    </row>
    <row r="973" spans="1:13" ht="13.5">
      <c r="A973" s="14" t="s">
        <v>447</v>
      </c>
      <c r="B973" s="15"/>
      <c r="C973" s="15"/>
      <c r="D973" s="12"/>
      <c r="E973" s="18"/>
      <c r="F973" s="12"/>
      <c r="G973" s="18"/>
      <c r="H973" s="12"/>
      <c r="I973" s="12"/>
      <c r="J973" s="12"/>
      <c r="K973" s="12"/>
      <c r="L973" s="12"/>
      <c r="M973" s="54"/>
    </row>
    <row r="974" spans="1:13" ht="13.5">
      <c r="A974" s="14" t="s">
        <v>549</v>
      </c>
      <c r="B974" s="15"/>
      <c r="C974" s="15"/>
      <c r="D974" s="12"/>
      <c r="E974" s="18"/>
      <c r="F974" s="12"/>
      <c r="G974" s="18"/>
      <c r="H974" s="12"/>
      <c r="I974" s="12"/>
      <c r="J974" s="12"/>
      <c r="K974" s="12"/>
      <c r="L974" s="12"/>
      <c r="M974" s="54"/>
    </row>
    <row r="975" spans="1:13" ht="13.5">
      <c r="A975" s="14" t="s">
        <v>497</v>
      </c>
      <c r="B975" s="15"/>
      <c r="C975" s="15"/>
      <c r="D975" s="12"/>
      <c r="E975" s="18"/>
      <c r="F975" s="12"/>
      <c r="G975" s="18"/>
      <c r="H975" s="12"/>
      <c r="I975" s="12"/>
      <c r="J975" s="12"/>
      <c r="K975" s="12"/>
      <c r="L975" s="12"/>
      <c r="M975" s="54"/>
    </row>
    <row r="976" spans="1:13" ht="13.5">
      <c r="A976" s="14" t="s">
        <v>550</v>
      </c>
      <c r="B976" s="15"/>
      <c r="C976" s="15"/>
      <c r="D976" s="12"/>
      <c r="E976" s="18"/>
      <c r="F976" s="12"/>
      <c r="G976" s="18"/>
      <c r="H976" s="12"/>
      <c r="I976" s="12"/>
      <c r="J976" s="12"/>
      <c r="K976" s="12"/>
      <c r="L976" s="12"/>
      <c r="M976" s="54"/>
    </row>
    <row r="977" spans="1:13" ht="13.5">
      <c r="A977" s="14" t="s">
        <v>551</v>
      </c>
      <c r="B977" s="15"/>
      <c r="C977" s="15"/>
      <c r="D977" s="12"/>
      <c r="E977" s="18"/>
      <c r="F977" s="12"/>
      <c r="G977" s="18"/>
      <c r="H977" s="12"/>
      <c r="I977" s="12"/>
      <c r="J977" s="12"/>
      <c r="K977" s="12"/>
      <c r="L977" s="12"/>
      <c r="M977" s="54"/>
    </row>
    <row r="978" spans="1:13" ht="13.5">
      <c r="A978" s="14" t="s">
        <v>552</v>
      </c>
      <c r="B978" s="15"/>
      <c r="C978" s="15"/>
      <c r="D978" s="12"/>
      <c r="E978" s="18"/>
      <c r="F978" s="12"/>
      <c r="G978" s="18"/>
      <c r="H978" s="12"/>
      <c r="I978" s="12"/>
      <c r="J978" s="12"/>
      <c r="K978" s="12"/>
      <c r="L978" s="12"/>
      <c r="M978" s="54"/>
    </row>
    <row r="979" spans="1:13" ht="13.5">
      <c r="A979" s="14" t="s">
        <v>448</v>
      </c>
      <c r="B979" s="15"/>
      <c r="C979" s="15"/>
      <c r="D979" s="12"/>
      <c r="E979" s="18"/>
      <c r="F979" s="12"/>
      <c r="G979" s="18"/>
      <c r="H979" s="12"/>
      <c r="I979" s="12"/>
      <c r="J979" s="12"/>
      <c r="K979" s="12"/>
      <c r="L979" s="12"/>
      <c r="M979" s="54"/>
    </row>
    <row r="980" spans="1:13" ht="13.5">
      <c r="A980" s="15" t="s">
        <v>449</v>
      </c>
      <c r="B980" s="15"/>
      <c r="C980" s="15"/>
      <c r="D980" s="12"/>
      <c r="E980" s="18"/>
      <c r="F980" s="12"/>
      <c r="G980" s="18"/>
      <c r="H980" s="12"/>
      <c r="I980" s="12"/>
      <c r="J980" s="12"/>
      <c r="K980" s="12"/>
      <c r="L980" s="12"/>
      <c r="M980" s="54"/>
    </row>
    <row r="981" spans="1:13" ht="13.5">
      <c r="A981" s="14" t="s">
        <v>611</v>
      </c>
      <c r="B981" s="15"/>
      <c r="C981" s="15"/>
      <c r="D981" s="12"/>
      <c r="E981" s="18"/>
      <c r="F981" s="12"/>
      <c r="G981" s="18"/>
      <c r="H981" s="12"/>
      <c r="I981" s="12"/>
      <c r="J981" s="12"/>
      <c r="K981" s="12"/>
      <c r="L981" s="12"/>
      <c r="M981" s="54"/>
    </row>
    <row r="982" spans="1:13" ht="13.5">
      <c r="A982" s="14" t="s">
        <v>553</v>
      </c>
      <c r="B982" s="15"/>
      <c r="C982" s="15"/>
      <c r="D982" s="12"/>
      <c r="E982" s="18"/>
      <c r="F982" s="12"/>
      <c r="G982" s="18"/>
      <c r="H982" s="12"/>
      <c r="I982" s="12"/>
      <c r="J982" s="12"/>
      <c r="K982" s="12"/>
      <c r="L982" s="12"/>
      <c r="M982" s="54"/>
    </row>
    <row r="983" spans="1:13" ht="13.5">
      <c r="A983" s="14" t="s">
        <v>450</v>
      </c>
      <c r="B983" s="15"/>
      <c r="C983" s="15"/>
      <c r="D983" s="12"/>
      <c r="E983" s="18"/>
      <c r="F983" s="12"/>
      <c r="G983" s="18"/>
      <c r="H983" s="12"/>
      <c r="I983" s="12"/>
      <c r="J983" s="12"/>
      <c r="K983" s="12"/>
      <c r="L983" s="12"/>
      <c r="M983" s="54"/>
    </row>
    <row r="984" spans="1:13" ht="13.5">
      <c r="A984" s="14" t="s">
        <v>95</v>
      </c>
      <c r="B984" s="15"/>
      <c r="C984" s="15"/>
      <c r="D984" s="12"/>
      <c r="E984" s="18"/>
      <c r="F984" s="12"/>
      <c r="G984" s="18"/>
      <c r="H984" s="12"/>
      <c r="I984" s="12"/>
      <c r="J984" s="12"/>
      <c r="K984" s="12"/>
      <c r="L984" s="12"/>
      <c r="M984" s="54"/>
    </row>
    <row r="985" spans="1:13" ht="13.5">
      <c r="A985" s="14" t="s">
        <v>451</v>
      </c>
      <c r="B985" s="15"/>
      <c r="C985" s="15"/>
      <c r="D985" s="12"/>
      <c r="E985" s="18"/>
      <c r="F985" s="12"/>
      <c r="G985" s="18"/>
      <c r="H985" s="12"/>
      <c r="I985" s="12"/>
      <c r="J985" s="46"/>
      <c r="K985" s="46"/>
      <c r="L985" s="46"/>
      <c r="M985" s="48"/>
    </row>
    <row r="986" spans="1:13" ht="13.5">
      <c r="A986" s="14" t="s">
        <v>554</v>
      </c>
      <c r="B986" s="15"/>
      <c r="C986" s="15"/>
      <c r="D986" s="12"/>
      <c r="E986" s="18"/>
      <c r="F986" s="12"/>
      <c r="G986" s="18"/>
      <c r="H986" s="12"/>
      <c r="I986" s="12"/>
      <c r="J986" s="46"/>
      <c r="K986" s="46"/>
      <c r="L986" s="46"/>
      <c r="M986" s="48"/>
    </row>
    <row r="987" spans="1:13" ht="13.5">
      <c r="A987" s="14" t="s">
        <v>452</v>
      </c>
      <c r="B987" s="15"/>
      <c r="C987" s="15"/>
      <c r="D987" s="12"/>
      <c r="E987" s="18"/>
      <c r="F987" s="12"/>
      <c r="G987" s="18"/>
      <c r="H987" s="12"/>
      <c r="I987" s="12"/>
      <c r="J987" s="46"/>
      <c r="K987" s="46"/>
      <c r="L987" s="46"/>
      <c r="M987" s="48"/>
    </row>
    <row r="988" spans="1:13" ht="13.5">
      <c r="A988" s="14" t="s">
        <v>598</v>
      </c>
      <c r="B988" s="15"/>
      <c r="C988" s="15"/>
      <c r="D988" s="12"/>
      <c r="E988" s="18"/>
      <c r="F988" s="12"/>
      <c r="G988" s="18"/>
      <c r="H988" s="12"/>
      <c r="I988" s="12"/>
      <c r="J988" s="46"/>
      <c r="K988" s="46"/>
      <c r="L988" s="46"/>
      <c r="M988" s="48"/>
    </row>
    <row r="989" spans="1:13" ht="13.5">
      <c r="A989" s="14" t="s">
        <v>515</v>
      </c>
      <c r="B989" s="15"/>
      <c r="C989" s="15"/>
      <c r="D989" s="12"/>
      <c r="E989" s="18"/>
      <c r="F989" s="12"/>
      <c r="G989" s="18"/>
      <c r="H989" s="12"/>
      <c r="I989" s="12"/>
      <c r="J989" s="46"/>
      <c r="K989" s="46"/>
      <c r="L989" s="46"/>
      <c r="M989" s="48"/>
    </row>
    <row r="990" spans="1:13" ht="13.5">
      <c r="A990" s="14" t="s">
        <v>569</v>
      </c>
      <c r="B990" s="17"/>
      <c r="C990" s="17"/>
      <c r="D990" s="17"/>
      <c r="E990" s="17"/>
      <c r="F990" s="12"/>
      <c r="G990" s="18"/>
      <c r="H990" s="12"/>
      <c r="I990" s="12"/>
      <c r="J990" s="46"/>
      <c r="K990" s="46"/>
      <c r="L990" s="46"/>
      <c r="M990" s="48"/>
    </row>
    <row r="991" spans="1:13" ht="13.5">
      <c r="A991" s="14"/>
      <c r="B991" s="17"/>
      <c r="C991" s="17"/>
      <c r="D991" s="17"/>
      <c r="E991" s="17"/>
      <c r="F991" s="17"/>
      <c r="G991" s="17"/>
      <c r="H991" s="17"/>
      <c r="I991" s="17"/>
      <c r="J991" s="46"/>
      <c r="K991" s="46"/>
      <c r="L991" s="46"/>
      <c r="M991" s="48"/>
    </row>
    <row r="992" spans="1:13" ht="13.5">
      <c r="A992" s="14"/>
      <c r="B992" s="15"/>
      <c r="C992" s="15"/>
      <c r="D992" s="12"/>
      <c r="E992" s="12"/>
      <c r="F992" s="7"/>
      <c r="G992" s="7"/>
      <c r="H992" s="1"/>
      <c r="I992" s="1"/>
      <c r="J992" s="1"/>
      <c r="K992" s="1"/>
      <c r="L992" s="1"/>
      <c r="M992"/>
    </row>
    <row r="993" spans="1:13" ht="39.75" customHeight="1">
      <c r="A993" s="8"/>
      <c r="B993" s="7"/>
      <c r="C993" s="7"/>
      <c r="D993" s="7"/>
      <c r="E993" s="7"/>
      <c r="F993" s="7"/>
      <c r="G993" s="7"/>
      <c r="H993" s="1"/>
      <c r="I993" s="1"/>
      <c r="J993" s="1"/>
      <c r="K993" s="1"/>
      <c r="L993" s="1"/>
      <c r="M993"/>
    </row>
    <row r="994" spans="1:13" ht="12.75">
      <c r="A994" s="8"/>
      <c r="B994" s="7"/>
      <c r="C994" s="7"/>
      <c r="D994" s="7"/>
      <c r="E994" s="7"/>
      <c r="F994" s="7"/>
      <c r="G994" s="7"/>
      <c r="H994" s="1"/>
      <c r="I994" s="1"/>
      <c r="J994" s="1"/>
      <c r="K994" s="1"/>
      <c r="L994" s="1"/>
      <c r="M994"/>
    </row>
    <row r="995" spans="1:13" ht="12.75">
      <c r="A995" s="8"/>
      <c r="B995" s="7"/>
      <c r="C995" s="7"/>
      <c r="D995" s="7"/>
      <c r="E995" s="7"/>
      <c r="F995" s="7"/>
      <c r="G995" s="7"/>
      <c r="H995" s="1"/>
      <c r="I995" s="1"/>
      <c r="J995" s="1"/>
      <c r="K995" s="1"/>
      <c r="L995" s="1"/>
      <c r="M995"/>
    </row>
    <row r="996" spans="1:13" ht="18.75">
      <c r="A996" s="87" t="s">
        <v>115</v>
      </c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41"/>
      <c r="M996"/>
    </row>
    <row r="997" spans="1:13" ht="15.75">
      <c r="A997" s="86" t="s">
        <v>619</v>
      </c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34"/>
      <c r="M997"/>
    </row>
    <row r="998" spans="1:13" ht="15.75">
      <c r="A998" s="86" t="s">
        <v>306</v>
      </c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34"/>
      <c r="M998"/>
    </row>
    <row r="999" spans="1:13" ht="15.75">
      <c r="A999" s="34"/>
      <c r="B999" s="51"/>
      <c r="C999" s="51"/>
      <c r="D999" s="51"/>
      <c r="E999" s="51"/>
      <c r="F999" s="51"/>
      <c r="G999" s="51"/>
      <c r="H999" s="52"/>
      <c r="I999" s="52"/>
      <c r="J999" s="52"/>
      <c r="K999" s="52"/>
      <c r="L999" s="52"/>
      <c r="M999"/>
    </row>
    <row r="1000" spans="1:13" ht="15.75">
      <c r="A1000" s="9"/>
      <c r="B1000" s="11"/>
      <c r="C1000" s="11"/>
      <c r="D1000" s="11"/>
      <c r="E1000" s="11"/>
      <c r="F1000" s="11"/>
      <c r="G1000" s="11"/>
      <c r="H1000" s="4"/>
      <c r="I1000" s="4"/>
      <c r="J1000" s="4"/>
      <c r="K1000" s="4"/>
      <c r="L1000" s="4"/>
      <c r="M1000"/>
    </row>
    <row r="1001" spans="1:13" ht="12.75">
      <c r="A1001" s="7"/>
      <c r="B1001" s="7"/>
      <c r="C1001" s="7"/>
      <c r="D1001" s="7"/>
      <c r="E1001" s="7"/>
      <c r="F1001" s="7"/>
      <c r="G1001" s="7"/>
      <c r="H1001" s="1"/>
      <c r="I1001" s="1"/>
      <c r="J1001" s="1"/>
      <c r="K1001" s="1"/>
      <c r="L1001" s="1"/>
      <c r="M1001" s="1"/>
    </row>
    <row r="1002" spans="1:13" ht="13.5">
      <c r="A1002" s="12"/>
      <c r="B1002" s="12"/>
      <c r="C1002" s="12"/>
      <c r="D1002" s="12"/>
      <c r="E1002" s="33"/>
      <c r="F1002" s="33"/>
      <c r="G1002" s="33"/>
      <c r="H1002" s="13"/>
      <c r="I1002" s="66" t="s">
        <v>620</v>
      </c>
      <c r="J1002" s="13"/>
      <c r="K1002" s="83" t="s">
        <v>620</v>
      </c>
      <c r="L1002" s="13" t="s">
        <v>489</v>
      </c>
      <c r="M1002" s="64" t="s">
        <v>164</v>
      </c>
    </row>
    <row r="1003" spans="1:13" ht="13.5">
      <c r="A1003" s="13" t="s">
        <v>0</v>
      </c>
      <c r="B1003" s="15"/>
      <c r="C1003" s="15"/>
      <c r="D1003" s="15"/>
      <c r="E1003" s="13" t="s">
        <v>564</v>
      </c>
      <c r="F1003" s="15"/>
      <c r="G1003" s="13" t="s">
        <v>579</v>
      </c>
      <c r="H1003" s="13"/>
      <c r="I1003" s="66" t="s">
        <v>500</v>
      </c>
      <c r="J1003" s="13"/>
      <c r="K1003" s="83" t="s">
        <v>501</v>
      </c>
      <c r="L1003" s="13" t="s">
        <v>490</v>
      </c>
      <c r="M1003" s="64" t="s">
        <v>166</v>
      </c>
    </row>
    <row r="1004" spans="1:13" ht="13.5">
      <c r="A1004" s="13" t="s">
        <v>539</v>
      </c>
      <c r="B1004" s="15"/>
      <c r="C1004" s="13" t="s">
        <v>1</v>
      </c>
      <c r="D1004" s="13"/>
      <c r="E1004" s="13" t="s">
        <v>2</v>
      </c>
      <c r="F1004" s="13"/>
      <c r="G1004" s="13" t="s">
        <v>492</v>
      </c>
      <c r="H1004" s="13"/>
      <c r="I1004" s="66" t="s">
        <v>122</v>
      </c>
      <c r="J1004" s="13"/>
      <c r="K1004" s="83" t="s">
        <v>617</v>
      </c>
      <c r="L1004" s="13" t="s">
        <v>491</v>
      </c>
      <c r="M1004" s="64" t="s">
        <v>165</v>
      </c>
    </row>
    <row r="1005" spans="1:13" ht="13.5">
      <c r="A1005" s="53" t="s">
        <v>3</v>
      </c>
      <c r="B1005" s="53" t="s">
        <v>3</v>
      </c>
      <c r="C1005" s="53" t="s">
        <v>3</v>
      </c>
      <c r="D1005" s="16" t="s">
        <v>3</v>
      </c>
      <c r="E1005" s="16" t="s">
        <v>3</v>
      </c>
      <c r="F1005" s="16" t="s">
        <v>3</v>
      </c>
      <c r="G1005" s="16" t="s">
        <v>3</v>
      </c>
      <c r="H1005" s="16" t="s">
        <v>3</v>
      </c>
      <c r="I1005" s="16" t="s">
        <v>3</v>
      </c>
      <c r="J1005" s="16"/>
      <c r="K1005" s="16" t="s">
        <v>3</v>
      </c>
      <c r="L1005" s="16"/>
      <c r="M1005" s="16" t="s">
        <v>3</v>
      </c>
    </row>
    <row r="1006" spans="1:13" ht="13.5">
      <c r="A1006" s="53"/>
      <c r="B1006" s="53"/>
      <c r="C1006" s="14" t="s">
        <v>453</v>
      </c>
      <c r="D1006" s="17"/>
      <c r="E1006" s="18"/>
      <c r="F1006" s="17"/>
      <c r="G1006" s="18"/>
      <c r="H1006" s="18"/>
      <c r="I1006" s="18"/>
      <c r="J1006" s="18"/>
      <c r="K1006" s="45"/>
      <c r="L1006" s="18"/>
      <c r="M1006" s="32"/>
    </row>
    <row r="1007" spans="1:13" ht="13.5">
      <c r="A1007" s="14" t="s">
        <v>454</v>
      </c>
      <c r="B1007" s="15"/>
      <c r="C1007" s="14" t="s">
        <v>15</v>
      </c>
      <c r="D1007" s="17"/>
      <c r="E1007" s="27">
        <v>14313.43</v>
      </c>
      <c r="F1007" s="17"/>
      <c r="G1007" s="27">
        <v>15000</v>
      </c>
      <c r="H1007" s="18"/>
      <c r="I1007" s="27">
        <v>15000</v>
      </c>
      <c r="J1007" s="27"/>
      <c r="K1007" s="27">
        <v>18000</v>
      </c>
      <c r="L1007" s="18">
        <f>+K1007-G1007</f>
        <v>3000</v>
      </c>
      <c r="M1007" s="32">
        <f>SUM((K1007/G1007)-1)</f>
        <v>0.19999999999999996</v>
      </c>
    </row>
    <row r="1008" spans="1:13" ht="13.5">
      <c r="A1008" s="15"/>
      <c r="B1008" s="15"/>
      <c r="C1008" s="15"/>
      <c r="D1008" s="17"/>
      <c r="E1008" s="18"/>
      <c r="F1008" s="17"/>
      <c r="G1008" s="18"/>
      <c r="H1008" s="18"/>
      <c r="I1008" s="18"/>
      <c r="J1008" s="18"/>
      <c r="K1008" s="18"/>
      <c r="L1008" s="18"/>
      <c r="M1008" s="32"/>
    </row>
    <row r="1009" spans="1:13" ht="13.5">
      <c r="A1009" s="53"/>
      <c r="B1009" s="15"/>
      <c r="C1009" s="14" t="s">
        <v>121</v>
      </c>
      <c r="D1009" s="17"/>
      <c r="E1009" s="18"/>
      <c r="F1009" s="17"/>
      <c r="G1009" s="18"/>
      <c r="H1009" s="18"/>
      <c r="I1009" s="18"/>
      <c r="J1009" s="18"/>
      <c r="K1009" s="18"/>
      <c r="L1009" s="18"/>
      <c r="M1009" s="32"/>
    </row>
    <row r="1010" spans="1:13" ht="13.5">
      <c r="A1010" s="53" t="s">
        <v>455</v>
      </c>
      <c r="B1010" s="15"/>
      <c r="C1010" s="14" t="s">
        <v>15</v>
      </c>
      <c r="D1010" s="17"/>
      <c r="E1010" s="27">
        <v>0</v>
      </c>
      <c r="F1010" s="17"/>
      <c r="G1010" s="27">
        <v>0</v>
      </c>
      <c r="H1010" s="18"/>
      <c r="I1010" s="27">
        <v>1</v>
      </c>
      <c r="J1010" s="27"/>
      <c r="K1010" s="27">
        <v>1</v>
      </c>
      <c r="L1010" s="18">
        <f>+K1010-G1010</f>
        <v>1</v>
      </c>
      <c r="M1010" s="32" t="e">
        <f>SUM((K1010/G1010)-1)</f>
        <v>#DIV/0!</v>
      </c>
    </row>
    <row r="1011" spans="1:13" ht="13.5">
      <c r="A1011" s="53"/>
      <c r="B1011" s="15"/>
      <c r="C1011" s="14"/>
      <c r="D1011" s="17"/>
      <c r="E1011" s="18"/>
      <c r="F1011" s="17"/>
      <c r="G1011" s="18"/>
      <c r="H1011" s="18"/>
      <c r="I1011" s="18"/>
      <c r="J1011" s="18"/>
      <c r="K1011" s="18"/>
      <c r="L1011" s="18"/>
      <c r="M1011" s="32"/>
    </row>
    <row r="1012" spans="1:13" ht="13.5">
      <c r="A1012" s="53"/>
      <c r="B1012" s="15"/>
      <c r="C1012" s="14" t="s">
        <v>456</v>
      </c>
      <c r="D1012" s="17"/>
      <c r="E1012" s="18"/>
      <c r="F1012" s="17"/>
      <c r="G1012" s="18"/>
      <c r="H1012" s="18"/>
      <c r="I1012" s="18"/>
      <c r="J1012" s="18"/>
      <c r="K1012" s="18"/>
      <c r="L1012" s="18"/>
      <c r="M1012" s="32"/>
    </row>
    <row r="1013" spans="1:13" ht="13.5">
      <c r="A1013" s="53" t="s">
        <v>457</v>
      </c>
      <c r="B1013" s="15"/>
      <c r="C1013" s="14" t="s">
        <v>15</v>
      </c>
      <c r="D1013" s="17"/>
      <c r="E1013" s="18">
        <v>7617.51</v>
      </c>
      <c r="F1013" s="17"/>
      <c r="G1013" s="27">
        <v>11000</v>
      </c>
      <c r="H1013" s="18"/>
      <c r="I1013" s="27">
        <v>11000</v>
      </c>
      <c r="J1013" s="27"/>
      <c r="K1013" s="27">
        <v>10000</v>
      </c>
      <c r="L1013" s="18">
        <f>+K1013-G1013</f>
        <v>-1000</v>
      </c>
      <c r="M1013" s="32">
        <f>SUM((K1013/G1013)-1)</f>
        <v>-0.09090909090909094</v>
      </c>
    </row>
    <row r="1014" spans="1:13" ht="13.5">
      <c r="A1014" s="53"/>
      <c r="B1014" s="15"/>
      <c r="C1014" s="14"/>
      <c r="D1014" s="17"/>
      <c r="E1014" s="18"/>
      <c r="F1014" s="17"/>
      <c r="G1014" s="18"/>
      <c r="H1014" s="18"/>
      <c r="I1014" s="18"/>
      <c r="J1014" s="18"/>
      <c r="K1014" s="18"/>
      <c r="L1014" s="18"/>
      <c r="M1014" s="32"/>
    </row>
    <row r="1015" spans="1:13" ht="13.5">
      <c r="A1015" s="53"/>
      <c r="B1015" s="15"/>
      <c r="C1015" s="14" t="s">
        <v>458</v>
      </c>
      <c r="D1015" s="17"/>
      <c r="E1015" s="18"/>
      <c r="F1015" s="17"/>
      <c r="G1015" s="18"/>
      <c r="H1015" s="18"/>
      <c r="I1015" s="18"/>
      <c r="J1015" s="18"/>
      <c r="K1015" s="18"/>
      <c r="L1015" s="18"/>
      <c r="M1015" s="32"/>
    </row>
    <row r="1016" spans="1:13" ht="13.5">
      <c r="A1016" s="53" t="s">
        <v>459</v>
      </c>
      <c r="B1016" s="15"/>
      <c r="C1016" s="14" t="s">
        <v>15</v>
      </c>
      <c r="D1016" s="16"/>
      <c r="E1016" s="18">
        <v>13983.26</v>
      </c>
      <c r="F1016" s="16"/>
      <c r="G1016" s="27">
        <v>26000</v>
      </c>
      <c r="H1016" s="16"/>
      <c r="I1016" s="27">
        <v>24000</v>
      </c>
      <c r="J1016" s="27"/>
      <c r="K1016" s="27">
        <v>24000</v>
      </c>
      <c r="L1016" s="18">
        <f>+K1016-G1016</f>
        <v>-2000</v>
      </c>
      <c r="M1016" s="32">
        <f>SUM((K1016/G1016)-1)</f>
        <v>-0.07692307692307687</v>
      </c>
    </row>
    <row r="1017" spans="1:13" ht="13.5">
      <c r="A1017" s="53"/>
      <c r="B1017" s="15"/>
      <c r="C1017" s="53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3.5">
      <c r="A1018" s="53" t="s">
        <v>9</v>
      </c>
      <c r="B1018" s="15"/>
      <c r="C1018" s="53" t="s">
        <v>9</v>
      </c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3.5">
      <c r="A1019" s="14" t="s">
        <v>460</v>
      </c>
      <c r="B1019" s="15"/>
      <c r="C1019" s="14"/>
      <c r="D1019" s="12"/>
      <c r="E1019" s="18">
        <f>SUM(E1007:E1016)</f>
        <v>35914.200000000004</v>
      </c>
      <c r="F1019" s="12"/>
      <c r="G1019" s="18">
        <f>SUM(G1007+G1010+G1013+G1016)</f>
        <v>52000</v>
      </c>
      <c r="H1019" s="18"/>
      <c r="I1019" s="18">
        <f>SUM(I1007:I1016)</f>
        <v>50001</v>
      </c>
      <c r="J1019" s="18"/>
      <c r="K1019" s="18">
        <f>SUM(K1007:K1016)</f>
        <v>52001</v>
      </c>
      <c r="L1019" s="18">
        <f>+K1019-G1019</f>
        <v>1</v>
      </c>
      <c r="M1019" s="32">
        <f>SUM((K1019/G1019)-1)</f>
        <v>1.9230769230826894E-05</v>
      </c>
    </row>
    <row r="1020" spans="1:13" ht="13.5">
      <c r="A1020" s="12"/>
      <c r="B1020" s="12"/>
      <c r="C1020" s="12"/>
      <c r="D1020" s="12"/>
      <c r="E1020" s="16" t="s">
        <v>3</v>
      </c>
      <c r="F1020" s="16" t="s">
        <v>3</v>
      </c>
      <c r="G1020" s="16" t="s">
        <v>3</v>
      </c>
      <c r="H1020" s="16" t="s">
        <v>3</v>
      </c>
      <c r="I1020" s="16" t="s">
        <v>3</v>
      </c>
      <c r="J1020" s="16"/>
      <c r="K1020" s="16" t="s">
        <v>3</v>
      </c>
      <c r="L1020" s="16"/>
      <c r="M1020" s="16" t="s">
        <v>3</v>
      </c>
    </row>
    <row r="1021" spans="1:13" ht="12.75">
      <c r="A1021" s="56"/>
      <c r="B1021" s="56"/>
      <c r="C1021" s="56"/>
      <c r="D1021" s="56"/>
      <c r="E1021" s="56"/>
      <c r="F1021" s="56"/>
      <c r="G1021" s="1"/>
      <c r="H1021" s="1"/>
      <c r="I1021" s="1"/>
      <c r="J1021" s="1"/>
      <c r="K1021" s="1"/>
      <c r="L1021" s="1"/>
      <c r="M1021" s="1"/>
    </row>
    <row r="1022" spans="1:13" ht="13.5">
      <c r="A1022" s="14"/>
      <c r="B1022" s="14"/>
      <c r="C1022" s="14"/>
      <c r="D1022" s="12"/>
      <c r="E1022" s="16"/>
      <c r="F1022" s="12"/>
      <c r="G1022" s="16"/>
      <c r="H1022" s="12"/>
      <c r="I1022" s="16"/>
      <c r="J1022" s="16"/>
      <c r="K1022" s="12"/>
      <c r="L1022" s="12"/>
      <c r="M1022" s="54"/>
    </row>
    <row r="1023" spans="1:13" ht="13.5">
      <c r="A1023" s="14" t="s">
        <v>461</v>
      </c>
      <c r="B1023" s="14"/>
      <c r="C1023" s="14"/>
      <c r="D1023" s="17"/>
      <c r="E1023" s="17"/>
      <c r="F1023" s="12"/>
      <c r="G1023" s="16"/>
      <c r="H1023" s="12"/>
      <c r="I1023" s="16"/>
      <c r="J1023" s="16"/>
      <c r="K1023" s="12"/>
      <c r="L1023" s="12"/>
      <c r="M1023" s="54"/>
    </row>
    <row r="1024" spans="1:13" ht="13.5">
      <c r="A1024" s="14" t="s">
        <v>628</v>
      </c>
      <c r="B1024" s="17"/>
      <c r="C1024" s="17"/>
      <c r="D1024" s="12"/>
      <c r="E1024" s="16"/>
      <c r="F1024" s="12"/>
      <c r="G1024" s="16"/>
      <c r="H1024" s="12"/>
      <c r="I1024" s="16"/>
      <c r="J1024" s="16"/>
      <c r="K1024" s="12"/>
      <c r="L1024" s="12"/>
      <c r="M1024" s="54"/>
    </row>
    <row r="1025" spans="1:13" ht="13.5">
      <c r="A1025" s="14" t="s">
        <v>462</v>
      </c>
      <c r="B1025" s="17"/>
      <c r="C1025" s="17"/>
      <c r="D1025" s="12"/>
      <c r="E1025" s="16"/>
      <c r="F1025" s="12"/>
      <c r="G1025" s="16"/>
      <c r="H1025" s="12"/>
      <c r="I1025" s="16"/>
      <c r="J1025" s="16"/>
      <c r="K1025" s="12"/>
      <c r="L1025" s="12"/>
      <c r="M1025" s="54"/>
    </row>
    <row r="1026" spans="1:13" ht="13.5">
      <c r="A1026" s="14"/>
      <c r="B1026" s="7"/>
      <c r="C1026" s="7"/>
      <c r="D1026" s="7"/>
      <c r="E1026" s="7"/>
      <c r="F1026" s="7"/>
      <c r="G1026" s="7"/>
      <c r="H1026" s="1"/>
      <c r="I1026" s="1"/>
      <c r="J1026" s="1"/>
      <c r="K1026" s="1"/>
      <c r="L1026" s="1"/>
      <c r="M1026"/>
    </row>
    <row r="1027" spans="1:13" ht="12.75">
      <c r="A1027" s="8" t="s">
        <v>27</v>
      </c>
      <c r="B1027" s="7"/>
      <c r="C1027" s="7"/>
      <c r="D1027" s="7"/>
      <c r="E1027" s="7"/>
      <c r="F1027" s="7"/>
      <c r="G1027" s="7"/>
      <c r="H1027" s="1"/>
      <c r="I1027" s="1"/>
      <c r="J1027" s="1"/>
      <c r="K1027" s="1"/>
      <c r="L1027" s="1"/>
      <c r="M1027"/>
    </row>
    <row r="1028" spans="1:13" ht="12.75">
      <c r="A1028" s="8"/>
      <c r="B1028" s="7"/>
      <c r="C1028" s="7"/>
      <c r="D1028" s="7"/>
      <c r="E1028" s="7"/>
      <c r="F1028" s="7"/>
      <c r="G1028" s="7"/>
      <c r="H1028" s="1"/>
      <c r="I1028" s="1"/>
      <c r="J1028" s="1"/>
      <c r="K1028" s="1"/>
      <c r="L1028" s="1"/>
      <c r="M1028"/>
    </row>
    <row r="1029" spans="1:13" ht="12.75">
      <c r="A1029" s="8"/>
      <c r="B1029" s="7"/>
      <c r="C1029" s="7"/>
      <c r="D1029" s="7"/>
      <c r="E1029" s="7"/>
      <c r="F1029" s="7"/>
      <c r="G1029" s="7"/>
      <c r="H1029" s="1"/>
      <c r="I1029" s="1"/>
      <c r="J1029" s="1"/>
      <c r="K1029" s="1"/>
      <c r="L1029" s="1"/>
      <c r="M1029"/>
    </row>
    <row r="1030" spans="1:13" ht="12.75">
      <c r="A1030" s="8"/>
      <c r="B1030" s="7"/>
      <c r="C1030" s="7"/>
      <c r="D1030" s="7"/>
      <c r="E1030" s="7"/>
      <c r="F1030" s="7"/>
      <c r="G1030" s="7"/>
      <c r="H1030" s="1"/>
      <c r="I1030" s="1"/>
      <c r="J1030" s="1"/>
      <c r="K1030" s="1"/>
      <c r="L1030" s="1"/>
      <c r="M1030"/>
    </row>
    <row r="1031" spans="1:13" ht="12.75">
      <c r="A1031" s="8"/>
      <c r="B1031" s="7"/>
      <c r="C1031" s="7"/>
      <c r="D1031" s="7"/>
      <c r="E1031" s="7"/>
      <c r="F1031" s="7"/>
      <c r="G1031" s="7"/>
      <c r="H1031" s="1"/>
      <c r="I1031" s="1"/>
      <c r="J1031" s="1"/>
      <c r="K1031" s="1"/>
      <c r="L1031" s="1"/>
      <c r="M1031"/>
    </row>
    <row r="1032" spans="1:13" ht="12.75">
      <c r="A1032" s="8"/>
      <c r="B1032" s="7"/>
      <c r="C1032" s="7"/>
      <c r="D1032" s="7"/>
      <c r="E1032" s="7"/>
      <c r="F1032" s="7"/>
      <c r="G1032" s="7"/>
      <c r="H1032" s="1"/>
      <c r="I1032" s="1"/>
      <c r="J1032" s="1"/>
      <c r="K1032" s="1"/>
      <c r="L1032" s="1"/>
      <c r="M1032"/>
    </row>
    <row r="1033" spans="1:13" ht="18.75">
      <c r="A1033" s="87" t="s">
        <v>115</v>
      </c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41"/>
      <c r="M1033"/>
    </row>
    <row r="1034" spans="1:13" ht="15.75">
      <c r="A1034" s="86" t="s">
        <v>619</v>
      </c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34"/>
      <c r="M1034"/>
    </row>
    <row r="1035" spans="1:13" ht="15.75">
      <c r="A1035" s="86" t="s">
        <v>134</v>
      </c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34"/>
      <c r="M1035"/>
    </row>
    <row r="1036" spans="1:13" ht="12.75">
      <c r="A1036" s="7"/>
      <c r="B1036" s="7"/>
      <c r="C1036" s="7"/>
      <c r="D1036" s="7"/>
      <c r="E1036" s="7"/>
      <c r="F1036" s="7"/>
      <c r="G1036" s="7"/>
      <c r="H1036" s="1"/>
      <c r="I1036" s="1"/>
      <c r="J1036" s="1"/>
      <c r="K1036" s="1"/>
      <c r="L1036" s="1"/>
      <c r="M1036"/>
    </row>
    <row r="1037" spans="1:13" ht="12.75">
      <c r="A1037" s="7"/>
      <c r="B1037" s="7"/>
      <c r="C1037" s="7"/>
      <c r="D1037" s="7"/>
      <c r="E1037" s="7"/>
      <c r="F1037" s="7"/>
      <c r="G1037" s="7"/>
      <c r="H1037" s="1"/>
      <c r="I1037" s="1"/>
      <c r="J1037" s="1"/>
      <c r="K1037" s="1"/>
      <c r="L1037" s="1"/>
      <c r="M1037"/>
    </row>
    <row r="1038" spans="1:13" ht="12.75">
      <c r="A1038" s="7"/>
      <c r="B1038" s="7"/>
      <c r="C1038" s="7"/>
      <c r="D1038" s="7"/>
      <c r="E1038" s="7"/>
      <c r="F1038" s="7"/>
      <c r="G1038" s="7"/>
      <c r="H1038" s="1"/>
      <c r="I1038" s="1"/>
      <c r="J1038" s="1"/>
      <c r="K1038" s="1"/>
      <c r="L1038" s="1"/>
      <c r="M1038" s="1"/>
    </row>
    <row r="1039" spans="1:13" ht="13.5">
      <c r="A1039" s="12"/>
      <c r="B1039" s="12"/>
      <c r="C1039" s="12"/>
      <c r="D1039" s="12"/>
      <c r="E1039" s="33"/>
      <c r="F1039" s="33"/>
      <c r="G1039" s="33"/>
      <c r="H1039" s="13"/>
      <c r="I1039" s="66" t="s">
        <v>620</v>
      </c>
      <c r="J1039" s="13"/>
      <c r="K1039" s="83" t="s">
        <v>620</v>
      </c>
      <c r="L1039" s="13" t="s">
        <v>489</v>
      </c>
      <c r="M1039" s="64" t="s">
        <v>164</v>
      </c>
    </row>
    <row r="1040" spans="1:13" ht="13.5">
      <c r="A1040" s="13" t="s">
        <v>0</v>
      </c>
      <c r="B1040" s="15"/>
      <c r="C1040" s="15"/>
      <c r="D1040" s="15"/>
      <c r="E1040" s="13" t="s">
        <v>564</v>
      </c>
      <c r="F1040" s="15"/>
      <c r="G1040" s="13" t="s">
        <v>579</v>
      </c>
      <c r="H1040" s="13"/>
      <c r="I1040" s="66" t="s">
        <v>500</v>
      </c>
      <c r="J1040" s="13"/>
      <c r="K1040" s="83" t="s">
        <v>501</v>
      </c>
      <c r="L1040" s="13" t="s">
        <v>490</v>
      </c>
      <c r="M1040" s="64" t="s">
        <v>166</v>
      </c>
    </row>
    <row r="1041" spans="1:13" ht="13.5">
      <c r="A1041" s="13" t="s">
        <v>207</v>
      </c>
      <c r="B1041" s="15"/>
      <c r="C1041" s="13" t="s">
        <v>1</v>
      </c>
      <c r="D1041" s="13"/>
      <c r="E1041" s="13" t="s">
        <v>2</v>
      </c>
      <c r="F1041" s="13"/>
      <c r="G1041" s="13" t="s">
        <v>492</v>
      </c>
      <c r="H1041" s="13"/>
      <c r="I1041" s="66" t="s">
        <v>122</v>
      </c>
      <c r="J1041" s="13"/>
      <c r="K1041" s="83" t="s">
        <v>617</v>
      </c>
      <c r="L1041" s="13" t="s">
        <v>491</v>
      </c>
      <c r="M1041" s="64" t="s">
        <v>165</v>
      </c>
    </row>
    <row r="1042" spans="1:13" ht="13.5">
      <c r="A1042" s="53" t="s">
        <v>3</v>
      </c>
      <c r="B1042" s="53" t="s">
        <v>3</v>
      </c>
      <c r="C1042" s="53" t="s">
        <v>3</v>
      </c>
      <c r="D1042" s="16" t="s">
        <v>3</v>
      </c>
      <c r="E1042" s="16" t="s">
        <v>3</v>
      </c>
      <c r="F1042" s="16" t="s">
        <v>3</v>
      </c>
      <c r="G1042" s="16" t="s">
        <v>3</v>
      </c>
      <c r="H1042" s="16" t="s">
        <v>3</v>
      </c>
      <c r="I1042" s="16" t="s">
        <v>3</v>
      </c>
      <c r="J1042" s="16"/>
      <c r="K1042" s="16" t="s">
        <v>3</v>
      </c>
      <c r="L1042" s="16"/>
      <c r="M1042" s="16" t="s">
        <v>3</v>
      </c>
    </row>
    <row r="1043" spans="1:13" ht="13.5">
      <c r="A1043" s="14" t="s">
        <v>463</v>
      </c>
      <c r="B1043" s="15"/>
      <c r="C1043" s="14" t="s">
        <v>6</v>
      </c>
      <c r="D1043" s="17"/>
      <c r="E1043" s="27">
        <v>0</v>
      </c>
      <c r="F1043" s="17"/>
      <c r="G1043" s="27">
        <v>0</v>
      </c>
      <c r="H1043" s="18"/>
      <c r="I1043" s="27">
        <v>0</v>
      </c>
      <c r="J1043" s="27"/>
      <c r="K1043" s="27"/>
      <c r="L1043" s="18">
        <f>+K1043-G1043</f>
        <v>0</v>
      </c>
      <c r="M1043" s="32" t="e">
        <f>SUM((K1043/G1043)-1)</f>
        <v>#DIV/0!</v>
      </c>
    </row>
    <row r="1044" spans="1:13" ht="13.5">
      <c r="A1044" s="14" t="s">
        <v>464</v>
      </c>
      <c r="B1044" s="15"/>
      <c r="C1044" s="14" t="s">
        <v>7</v>
      </c>
      <c r="D1044" s="17"/>
      <c r="E1044" s="27">
        <v>0</v>
      </c>
      <c r="F1044" s="40"/>
      <c r="G1044" s="27">
        <v>0</v>
      </c>
      <c r="H1044" s="12"/>
      <c r="I1044" s="27">
        <v>0</v>
      </c>
      <c r="J1044" s="27"/>
      <c r="K1044" s="27"/>
      <c r="L1044" s="18">
        <f>+K1044-G1044</f>
        <v>0</v>
      </c>
      <c r="M1044" s="32" t="e">
        <f>SUM((K1044/G1044)-1)</f>
        <v>#DIV/0!</v>
      </c>
    </row>
    <row r="1045" spans="1:13" ht="13.5">
      <c r="A1045" s="14" t="s">
        <v>465</v>
      </c>
      <c r="B1045" s="15"/>
      <c r="C1045" s="14" t="s">
        <v>8</v>
      </c>
      <c r="D1045" s="17"/>
      <c r="E1045" s="27">
        <v>69188.94</v>
      </c>
      <c r="F1045" s="17"/>
      <c r="G1045" s="27">
        <v>74568</v>
      </c>
      <c r="H1045" s="12"/>
      <c r="I1045" s="27">
        <v>73566</v>
      </c>
      <c r="J1045" s="27"/>
      <c r="K1045" s="27">
        <v>73566</v>
      </c>
      <c r="L1045" s="18">
        <f>+K1045-G1045</f>
        <v>-1002</v>
      </c>
      <c r="M1045" s="32">
        <f>SUM((K1045/G1045)-1)</f>
        <v>-0.013437399420663021</v>
      </c>
    </row>
    <row r="1046" spans="1:13" ht="13.5">
      <c r="A1046" s="14" t="s">
        <v>466</v>
      </c>
      <c r="B1046" s="15"/>
      <c r="C1046" s="14" t="s">
        <v>179</v>
      </c>
      <c r="D1046" s="17"/>
      <c r="E1046" s="27">
        <v>5982.99</v>
      </c>
      <c r="F1046" s="17"/>
      <c r="G1046" s="27">
        <v>13500</v>
      </c>
      <c r="H1046" s="12"/>
      <c r="I1046" s="27">
        <v>13770</v>
      </c>
      <c r="J1046" s="27"/>
      <c r="K1046" s="27">
        <v>13770</v>
      </c>
      <c r="L1046" s="18">
        <f>+K1046-G1046</f>
        <v>270</v>
      </c>
      <c r="M1046" s="32">
        <f>SUM((K1046/G1046)-1)</f>
        <v>0.020000000000000018</v>
      </c>
    </row>
    <row r="1047" spans="1:13" ht="13.5">
      <c r="A1047" s="53" t="s">
        <v>9</v>
      </c>
      <c r="B1047" s="53" t="s">
        <v>9</v>
      </c>
      <c r="C1047" s="53" t="s">
        <v>9</v>
      </c>
      <c r="D1047" s="16" t="s">
        <v>9</v>
      </c>
      <c r="E1047" s="16" t="s">
        <v>9</v>
      </c>
      <c r="F1047" s="16" t="s">
        <v>9</v>
      </c>
      <c r="G1047" s="16" t="s">
        <v>9</v>
      </c>
      <c r="H1047" s="16" t="s">
        <v>9</v>
      </c>
      <c r="I1047" s="16" t="s">
        <v>9</v>
      </c>
      <c r="J1047" s="16"/>
      <c r="K1047" s="16" t="s">
        <v>9</v>
      </c>
      <c r="L1047" s="16"/>
      <c r="M1047" s="16" t="s">
        <v>9</v>
      </c>
    </row>
    <row r="1048" spans="1:13" ht="13.5">
      <c r="A1048" s="14" t="s">
        <v>10</v>
      </c>
      <c r="B1048" s="15"/>
      <c r="C1048" s="15"/>
      <c r="D1048" s="12"/>
      <c r="E1048" s="18">
        <f>SUM(E1043:E1046)</f>
        <v>75171.93000000001</v>
      </c>
      <c r="F1048" s="12"/>
      <c r="G1048" s="18">
        <f>SUM(G1043:G1046)</f>
        <v>88068</v>
      </c>
      <c r="H1048" s="18"/>
      <c r="I1048" s="18">
        <f>SUM(I1043:I1046)</f>
        <v>87336</v>
      </c>
      <c r="J1048" s="18"/>
      <c r="K1048" s="18">
        <f>SUM(K1043:K1046)</f>
        <v>87336</v>
      </c>
      <c r="L1048" s="18">
        <f>SUM(L1043:L1046)</f>
        <v>-732</v>
      </c>
      <c r="M1048" s="32">
        <f>SUM((K1048/G1048)-1)</f>
        <v>-0.00831175909524462</v>
      </c>
    </row>
    <row r="1049" spans="1:13" ht="13.5">
      <c r="A1049" s="15"/>
      <c r="B1049" s="15"/>
      <c r="C1049" s="15"/>
      <c r="D1049" s="12"/>
      <c r="E1049" s="12"/>
      <c r="F1049" s="12"/>
      <c r="G1049" s="12"/>
      <c r="H1049" s="12"/>
      <c r="I1049" s="12"/>
      <c r="J1049" s="12"/>
      <c r="K1049" s="12"/>
      <c r="L1049" s="12"/>
      <c r="M1049" s="1"/>
    </row>
    <row r="1050" spans="1:13" ht="13.5">
      <c r="A1050" s="15" t="s">
        <v>467</v>
      </c>
      <c r="B1050" s="15"/>
      <c r="C1050" s="14" t="s">
        <v>468</v>
      </c>
      <c r="D1050" s="17"/>
      <c r="E1050" s="27">
        <v>4000</v>
      </c>
      <c r="F1050" s="17"/>
      <c r="G1050" s="27">
        <v>4000</v>
      </c>
      <c r="H1050" s="18"/>
      <c r="I1050" s="27">
        <v>5000</v>
      </c>
      <c r="J1050" s="27"/>
      <c r="K1050" s="27">
        <v>5000</v>
      </c>
      <c r="L1050" s="18">
        <f aca="true" t="shared" si="17" ref="L1050:L1055">+K1050-G1050</f>
        <v>1000</v>
      </c>
      <c r="M1050" s="32">
        <f aca="true" t="shared" si="18" ref="M1050:M1055">SUM((K1050/G1050)-1)</f>
        <v>0.25</v>
      </c>
    </row>
    <row r="1051" spans="1:13" ht="13.5">
      <c r="A1051" s="14" t="s">
        <v>469</v>
      </c>
      <c r="B1051" s="15"/>
      <c r="C1051" s="14" t="s">
        <v>37</v>
      </c>
      <c r="D1051" s="17"/>
      <c r="E1051" s="27">
        <v>5471.03</v>
      </c>
      <c r="F1051" s="17"/>
      <c r="G1051" s="27">
        <v>6200</v>
      </c>
      <c r="H1051" s="12"/>
      <c r="I1051" s="27">
        <v>6200</v>
      </c>
      <c r="J1051" s="27"/>
      <c r="K1051" s="27">
        <v>6200</v>
      </c>
      <c r="L1051" s="18">
        <f t="shared" si="17"/>
        <v>0</v>
      </c>
      <c r="M1051" s="32">
        <f t="shared" si="18"/>
        <v>0</v>
      </c>
    </row>
    <row r="1052" spans="1:13" ht="13.5">
      <c r="A1052" s="14" t="s">
        <v>470</v>
      </c>
      <c r="B1052" s="15"/>
      <c r="C1052" s="14" t="s">
        <v>33</v>
      </c>
      <c r="D1052" s="17"/>
      <c r="E1052" s="27">
        <v>1380.89</v>
      </c>
      <c r="F1052" s="17"/>
      <c r="G1052" s="27">
        <v>1400</v>
      </c>
      <c r="H1052" s="12"/>
      <c r="I1052" s="27">
        <v>1600</v>
      </c>
      <c r="J1052" s="27"/>
      <c r="K1052" s="27">
        <v>1600</v>
      </c>
      <c r="L1052" s="18">
        <f t="shared" si="17"/>
        <v>200</v>
      </c>
      <c r="M1052" s="32">
        <f t="shared" si="18"/>
        <v>0.1428571428571428</v>
      </c>
    </row>
    <row r="1053" spans="1:13" ht="13.5">
      <c r="A1053" s="14" t="s">
        <v>471</v>
      </c>
      <c r="B1053" s="15"/>
      <c r="C1053" s="14" t="s">
        <v>103</v>
      </c>
      <c r="D1053" s="17"/>
      <c r="E1053" s="27">
        <v>6676.29</v>
      </c>
      <c r="F1053" s="17"/>
      <c r="G1053" s="27">
        <v>5500</v>
      </c>
      <c r="H1053" s="12"/>
      <c r="I1053" s="27">
        <v>11500</v>
      </c>
      <c r="J1053" s="27"/>
      <c r="K1053" s="27">
        <v>11500</v>
      </c>
      <c r="L1053" s="18">
        <f t="shared" si="17"/>
        <v>6000</v>
      </c>
      <c r="M1053" s="32">
        <f t="shared" si="18"/>
        <v>1.0909090909090908</v>
      </c>
    </row>
    <row r="1054" spans="1:13" ht="13.5">
      <c r="A1054" s="14" t="s">
        <v>472</v>
      </c>
      <c r="B1054" s="15"/>
      <c r="C1054" s="14" t="s">
        <v>104</v>
      </c>
      <c r="D1054" s="17"/>
      <c r="E1054" s="27">
        <v>0</v>
      </c>
      <c r="F1054" s="17"/>
      <c r="G1054" s="27">
        <v>0</v>
      </c>
      <c r="H1054" s="12"/>
      <c r="I1054" s="27">
        <v>1</v>
      </c>
      <c r="J1054" s="27"/>
      <c r="K1054" s="27">
        <v>1</v>
      </c>
      <c r="L1054" s="18">
        <f t="shared" si="17"/>
        <v>1</v>
      </c>
      <c r="M1054" s="32">
        <v>0</v>
      </c>
    </row>
    <row r="1055" spans="1:13" ht="13.5">
      <c r="A1055" s="14" t="s">
        <v>473</v>
      </c>
      <c r="B1055" s="15"/>
      <c r="C1055" s="14" t="s">
        <v>105</v>
      </c>
      <c r="D1055" s="17"/>
      <c r="E1055" s="18">
        <v>147945.44</v>
      </c>
      <c r="F1055" s="18"/>
      <c r="G1055" s="18">
        <v>154000</v>
      </c>
      <c r="H1055" s="18"/>
      <c r="I1055" s="18">
        <v>154000</v>
      </c>
      <c r="J1055" s="18">
        <f>SUM(J1050:J1053)</f>
        <v>0</v>
      </c>
      <c r="K1055" s="18">
        <v>154000</v>
      </c>
      <c r="L1055" s="18">
        <f t="shared" si="17"/>
        <v>0</v>
      </c>
      <c r="M1055" s="32">
        <f t="shared" si="18"/>
        <v>0</v>
      </c>
    </row>
    <row r="1056" spans="1:13" ht="13.5">
      <c r="A1056" s="53" t="s">
        <v>9</v>
      </c>
      <c r="B1056" s="15"/>
      <c r="C1056" s="53" t="s">
        <v>9</v>
      </c>
      <c r="D1056" s="16"/>
      <c r="E1056" s="16"/>
      <c r="F1056" s="16"/>
      <c r="G1056" s="16" t="s">
        <v>9</v>
      </c>
      <c r="H1056" s="12"/>
      <c r="I1056" s="16" t="s">
        <v>9</v>
      </c>
      <c r="J1056" s="12"/>
      <c r="K1056" s="16" t="s">
        <v>9</v>
      </c>
      <c r="L1056" s="16"/>
      <c r="M1056" s="16" t="s">
        <v>9</v>
      </c>
    </row>
    <row r="1057" spans="1:13" ht="13.5">
      <c r="A1057" s="14" t="s">
        <v>16</v>
      </c>
      <c r="B1057" s="15"/>
      <c r="C1057" s="15"/>
      <c r="D1057" s="12"/>
      <c r="E1057" s="18">
        <f>SUM(E1050:E1055)</f>
        <v>165473.65</v>
      </c>
      <c r="F1057" s="18">
        <f>SUM(F1052:F1055)</f>
        <v>0</v>
      </c>
      <c r="G1057" s="18">
        <f>SUM(G1050:G1055)</f>
        <v>171100</v>
      </c>
      <c r="H1057" s="18">
        <f>SUM(H1050:H1055)</f>
        <v>0</v>
      </c>
      <c r="I1057" s="18">
        <f>SUM(I1050:I1055)</f>
        <v>178301</v>
      </c>
      <c r="J1057" s="18">
        <f>SUM(J1050:J1055)</f>
        <v>0</v>
      </c>
      <c r="K1057" s="18">
        <f>SUM(K1050:K1055)</f>
        <v>178301</v>
      </c>
      <c r="L1057" s="18">
        <f>+K1057-G1057</f>
        <v>7201</v>
      </c>
      <c r="M1057" s="32">
        <f>SUM((K1057/G1057)-1)</f>
        <v>0.04208649912331963</v>
      </c>
    </row>
    <row r="1058" spans="1:13" ht="13.5">
      <c r="A1058" s="15"/>
      <c r="B1058" s="15"/>
      <c r="C1058" s="15"/>
      <c r="D1058" s="12"/>
      <c r="E1058" s="12"/>
      <c r="F1058" s="12"/>
      <c r="G1058" s="12"/>
      <c r="H1058" s="12"/>
      <c r="I1058" s="12"/>
      <c r="J1058" s="12"/>
      <c r="K1058" s="12"/>
      <c r="L1058" s="12"/>
      <c r="M1058" s="1"/>
    </row>
    <row r="1059" spans="1:13" ht="13.5">
      <c r="A1059" s="14" t="s">
        <v>474</v>
      </c>
      <c r="B1059" s="15"/>
      <c r="C1059" s="14" t="s">
        <v>23</v>
      </c>
      <c r="D1059" s="17"/>
      <c r="E1059" s="18">
        <v>2353.61</v>
      </c>
      <c r="F1059" s="17"/>
      <c r="G1059" s="18">
        <v>1700</v>
      </c>
      <c r="H1059" s="18"/>
      <c r="I1059" s="27">
        <v>1500</v>
      </c>
      <c r="J1059" s="27"/>
      <c r="K1059" s="27">
        <v>1500</v>
      </c>
      <c r="L1059" s="18">
        <f>+K1059-G1059</f>
        <v>-200</v>
      </c>
      <c r="M1059" s="32">
        <f>SUM((K1059/G1059)-1)</f>
        <v>-0.11764705882352944</v>
      </c>
    </row>
    <row r="1060" spans="1:13" ht="13.5">
      <c r="A1060" s="53" t="s">
        <v>9</v>
      </c>
      <c r="B1060" s="15"/>
      <c r="C1060" s="53" t="s">
        <v>9</v>
      </c>
      <c r="D1060" s="16"/>
      <c r="E1060" s="16" t="s">
        <v>9</v>
      </c>
      <c r="F1060" s="16"/>
      <c r="G1060" s="16" t="s">
        <v>9</v>
      </c>
      <c r="H1060" s="12"/>
      <c r="I1060" s="16" t="s">
        <v>9</v>
      </c>
      <c r="J1060" s="12"/>
      <c r="K1060" s="16" t="s">
        <v>9</v>
      </c>
      <c r="L1060" s="16"/>
      <c r="M1060" s="16" t="s">
        <v>9</v>
      </c>
    </row>
    <row r="1061" spans="1:13" ht="13.5">
      <c r="A1061" s="14" t="s">
        <v>18</v>
      </c>
      <c r="B1061" s="15"/>
      <c r="C1061" s="15"/>
      <c r="D1061" s="12"/>
      <c r="E1061" s="18">
        <f>SUM(E1059)</f>
        <v>2353.61</v>
      </c>
      <c r="F1061" s="12"/>
      <c r="G1061" s="18">
        <f>SUM(G1059)</f>
        <v>1700</v>
      </c>
      <c r="H1061" s="18"/>
      <c r="I1061" s="18">
        <f>SUM(I1059)</f>
        <v>1500</v>
      </c>
      <c r="J1061" s="18"/>
      <c r="K1061" s="18">
        <f>SUM(K1059)</f>
        <v>1500</v>
      </c>
      <c r="L1061" s="18">
        <f>+K1061-G1061</f>
        <v>-200</v>
      </c>
      <c r="M1061" s="32">
        <f>SUM((K1061/G1061)-1)</f>
        <v>-0.11764705882352944</v>
      </c>
    </row>
    <row r="1062" spans="1:13" ht="13.5">
      <c r="A1062" s="14"/>
      <c r="B1062" s="15"/>
      <c r="C1062" s="15"/>
      <c r="D1062" s="12"/>
      <c r="E1062" s="18"/>
      <c r="F1062" s="12"/>
      <c r="G1062" s="18"/>
      <c r="H1062" s="18"/>
      <c r="I1062" s="18"/>
      <c r="J1062" s="18"/>
      <c r="K1062" s="18"/>
      <c r="L1062" s="18"/>
      <c r="M1062" s="32"/>
    </row>
    <row r="1063" spans="1:13" ht="13.5">
      <c r="A1063" s="14" t="s">
        <v>475</v>
      </c>
      <c r="B1063" s="15"/>
      <c r="C1063" s="14" t="s">
        <v>44</v>
      </c>
      <c r="D1063" s="17"/>
      <c r="E1063" s="27">
        <v>7132.92</v>
      </c>
      <c r="F1063" s="40"/>
      <c r="G1063" s="27">
        <v>7000</v>
      </c>
      <c r="H1063" s="18"/>
      <c r="I1063" s="27">
        <v>6000</v>
      </c>
      <c r="J1063" s="27"/>
      <c r="K1063" s="27">
        <v>6000</v>
      </c>
      <c r="L1063" s="18">
        <f>+K1063-G1063</f>
        <v>-1000</v>
      </c>
      <c r="M1063" s="32">
        <f>SUM((K1063/G1063)-1)</f>
        <v>-0.1428571428571429</v>
      </c>
    </row>
    <row r="1064" spans="1:13" ht="13.5">
      <c r="A1064" s="14" t="s">
        <v>476</v>
      </c>
      <c r="B1064" s="15"/>
      <c r="C1064" s="14" t="s">
        <v>180</v>
      </c>
      <c r="D1064" s="16"/>
      <c r="E1064" s="27">
        <v>1498.05</v>
      </c>
      <c r="F1064" s="16"/>
      <c r="G1064" s="27">
        <v>1750</v>
      </c>
      <c r="H1064" s="12"/>
      <c r="I1064" s="27">
        <v>1850</v>
      </c>
      <c r="J1064" s="27"/>
      <c r="K1064" s="27">
        <v>1850</v>
      </c>
      <c r="L1064" s="18">
        <f>+K1064-G1064</f>
        <v>100</v>
      </c>
      <c r="M1064" s="32">
        <f>SUM((K1064/G1064)-1)</f>
        <v>0.05714285714285716</v>
      </c>
    </row>
    <row r="1065" spans="1:13" ht="13.5">
      <c r="A1065" s="53" t="s">
        <v>9</v>
      </c>
      <c r="B1065" s="15"/>
      <c r="C1065" s="53" t="s">
        <v>9</v>
      </c>
      <c r="D1065" s="12"/>
      <c r="E1065" s="16" t="s">
        <v>9</v>
      </c>
      <c r="F1065" s="16"/>
      <c r="G1065" s="16" t="s">
        <v>9</v>
      </c>
      <c r="H1065" s="12"/>
      <c r="I1065" s="16" t="s">
        <v>9</v>
      </c>
      <c r="J1065" s="12"/>
      <c r="K1065" s="16" t="s">
        <v>9</v>
      </c>
      <c r="L1065" s="16"/>
      <c r="M1065" s="16" t="s">
        <v>9</v>
      </c>
    </row>
    <row r="1066" spans="1:13" ht="13.5">
      <c r="A1066" s="14" t="s">
        <v>40</v>
      </c>
      <c r="B1066" s="15"/>
      <c r="C1066" s="15"/>
      <c r="D1066" s="12"/>
      <c r="E1066" s="18">
        <f>SUM(E1063+E1064)</f>
        <v>8630.97</v>
      </c>
      <c r="F1066" s="12"/>
      <c r="G1066" s="18">
        <f>SUM(G1063+G1064)</f>
        <v>8750</v>
      </c>
      <c r="H1066" s="18">
        <f>SUM(H1063+H1064)</f>
        <v>0</v>
      </c>
      <c r="I1066" s="18">
        <f>SUM(I1063+I1064)</f>
        <v>7850</v>
      </c>
      <c r="J1066" s="18">
        <f>SUM(J1063+J1064)</f>
        <v>0</v>
      </c>
      <c r="K1066" s="18">
        <f>SUM(K1063+K1064)</f>
        <v>7850</v>
      </c>
      <c r="L1066" s="18">
        <f>+K1066-G1066</f>
        <v>-900</v>
      </c>
      <c r="M1066" s="32">
        <f>SUM((K1066/G1066)-1)</f>
        <v>-0.10285714285714287</v>
      </c>
    </row>
    <row r="1067" spans="1:13" ht="13.5">
      <c r="A1067" s="15"/>
      <c r="B1067" s="15"/>
      <c r="C1067" s="15"/>
      <c r="D1067" s="12"/>
      <c r="E1067" s="18"/>
      <c r="F1067" s="12"/>
      <c r="G1067" s="18"/>
      <c r="H1067" s="18"/>
      <c r="I1067" s="18"/>
      <c r="J1067" s="18"/>
      <c r="K1067" s="18"/>
      <c r="L1067" s="18"/>
      <c r="M1067" s="32"/>
    </row>
    <row r="1068" spans="1:13" ht="13.5">
      <c r="A1068" s="14" t="s">
        <v>106</v>
      </c>
      <c r="B1068" s="15"/>
      <c r="C1068" s="15"/>
      <c r="D1068" s="12"/>
      <c r="E1068" s="18">
        <f>SUM(E1048+E1057+E1061+E1066)</f>
        <v>251630.16</v>
      </c>
      <c r="F1068" s="12"/>
      <c r="G1068" s="18">
        <f>SUM(G1048+G1057+G1061+G1066)</f>
        <v>269618</v>
      </c>
      <c r="H1068" s="18">
        <f>SUM(H1048+H1057+H1061+H1066)</f>
        <v>0</v>
      </c>
      <c r="I1068" s="18">
        <f>SUM(I1048+I1057+I1061+I1066)</f>
        <v>274987</v>
      </c>
      <c r="J1068" s="18"/>
      <c r="K1068" s="18">
        <f>SUM(K1048+K1057+K1061+K1066)</f>
        <v>274987</v>
      </c>
      <c r="L1068" s="18">
        <f>+K1068-G1068</f>
        <v>5369</v>
      </c>
      <c r="M1068" s="32">
        <f>SUM((K1068/G1068)-1)</f>
        <v>0.01991335890037016</v>
      </c>
    </row>
    <row r="1069" spans="1:13" ht="13.5">
      <c r="A1069" s="59"/>
      <c r="B1069" s="56"/>
      <c r="C1069" s="56"/>
      <c r="D1069" s="56"/>
      <c r="E1069" s="16" t="s">
        <v>3</v>
      </c>
      <c r="F1069" s="16" t="s">
        <v>3</v>
      </c>
      <c r="G1069" s="16" t="s">
        <v>3</v>
      </c>
      <c r="H1069" s="16" t="s">
        <v>3</v>
      </c>
      <c r="I1069" s="16" t="s">
        <v>3</v>
      </c>
      <c r="J1069" s="16"/>
      <c r="K1069" s="16" t="s">
        <v>3</v>
      </c>
      <c r="L1069" s="16"/>
      <c r="M1069" s="16" t="s">
        <v>3</v>
      </c>
    </row>
    <row r="1070" spans="1:13" ht="13.5">
      <c r="A1070" s="14"/>
      <c r="B1070" s="12"/>
      <c r="C1070" s="12"/>
      <c r="D1070" s="12"/>
      <c r="E1070" s="12"/>
      <c r="F1070" s="56"/>
      <c r="G1070" s="56"/>
      <c r="H1070" s="1"/>
      <c r="I1070" s="1"/>
      <c r="J1070" s="1"/>
      <c r="K1070" s="1"/>
      <c r="L1070" s="1"/>
      <c r="M1070" s="1"/>
    </row>
    <row r="1071" spans="1:13" ht="13.5">
      <c r="A1071" s="14"/>
      <c r="B1071" s="12"/>
      <c r="C1071" s="12"/>
      <c r="D1071" s="12"/>
      <c r="E1071" s="18"/>
      <c r="F1071" s="56"/>
      <c r="G1071" s="56"/>
      <c r="H1071" s="1"/>
      <c r="I1071" s="1"/>
      <c r="J1071" s="1"/>
      <c r="K1071" s="1"/>
      <c r="L1071" s="1"/>
      <c r="M1071" s="1"/>
    </row>
    <row r="1072" spans="1:13" ht="13.5">
      <c r="A1072" s="14"/>
      <c r="B1072" s="12"/>
      <c r="C1072" s="12"/>
      <c r="D1072" s="12"/>
      <c r="E1072" s="12"/>
      <c r="F1072" s="12"/>
      <c r="G1072" s="56"/>
      <c r="H1072" s="1"/>
      <c r="I1072" s="1"/>
      <c r="J1072" s="1"/>
      <c r="K1072" s="1"/>
      <c r="L1072" s="1"/>
      <c r="M1072" s="1"/>
    </row>
    <row r="1073" spans="1:13" ht="13.5">
      <c r="A1073" s="14" t="s">
        <v>650</v>
      </c>
      <c r="B1073" s="12"/>
      <c r="C1073" s="12"/>
      <c r="D1073" s="12"/>
      <c r="E1073" s="12"/>
      <c r="F1073" s="12"/>
      <c r="G1073" s="56"/>
      <c r="H1073" s="1"/>
      <c r="I1073" s="1"/>
      <c r="J1073" s="1"/>
      <c r="K1073" s="1"/>
      <c r="L1073" s="1"/>
      <c r="M1073" s="1"/>
    </row>
    <row r="1074" spans="1:13" ht="13.5">
      <c r="A1074" s="14" t="s">
        <v>477</v>
      </c>
      <c r="B1074" s="12"/>
      <c r="C1074" s="12"/>
      <c r="D1074" s="12"/>
      <c r="E1074" s="12"/>
      <c r="F1074" s="12"/>
      <c r="G1074" s="56"/>
      <c r="H1074" s="1"/>
      <c r="I1074" s="1"/>
      <c r="J1074" s="1"/>
      <c r="K1074" s="1"/>
      <c r="L1074" s="1"/>
      <c r="M1074" s="1"/>
    </row>
    <row r="1075" spans="1:13" ht="13.5">
      <c r="A1075" s="14" t="s">
        <v>102</v>
      </c>
      <c r="B1075" s="12"/>
      <c r="C1075" s="12" t="s">
        <v>27</v>
      </c>
      <c r="D1075" s="12"/>
      <c r="E1075" s="12"/>
      <c r="F1075" s="12"/>
      <c r="G1075" s="56"/>
      <c r="H1075" s="1"/>
      <c r="I1075" s="1"/>
      <c r="J1075" s="1"/>
      <c r="K1075" s="1"/>
      <c r="L1075" s="1"/>
      <c r="M1075" s="1"/>
    </row>
    <row r="1076" spans="1:13" ht="13.5">
      <c r="A1076" s="14" t="s">
        <v>529</v>
      </c>
      <c r="B1076" s="12"/>
      <c r="C1076" s="12"/>
      <c r="D1076" s="12"/>
      <c r="E1076" s="12"/>
      <c r="F1076" s="12"/>
      <c r="G1076" s="56"/>
      <c r="H1076" s="1"/>
      <c r="I1076" s="1"/>
      <c r="J1076" s="1"/>
      <c r="K1076" s="1"/>
      <c r="L1076" s="1"/>
      <c r="M1076" s="1"/>
    </row>
    <row r="1077" spans="1:13" ht="13.5">
      <c r="A1077" s="14" t="s">
        <v>478</v>
      </c>
      <c r="B1077" s="12"/>
      <c r="C1077" s="12"/>
      <c r="D1077" s="12"/>
      <c r="E1077" s="12"/>
      <c r="F1077" s="12"/>
      <c r="G1077" s="56"/>
      <c r="H1077" s="1"/>
      <c r="I1077" s="1"/>
      <c r="J1077" s="1"/>
      <c r="K1077" s="1"/>
      <c r="L1077" s="1"/>
      <c r="M1077" s="1"/>
    </row>
    <row r="1078" spans="1:13" ht="13.5">
      <c r="A1078" s="14" t="s">
        <v>555</v>
      </c>
      <c r="B1078" s="12"/>
      <c r="C1078" s="12"/>
      <c r="D1078" s="12"/>
      <c r="E1078" s="12"/>
      <c r="F1078" s="12"/>
      <c r="G1078" s="56"/>
      <c r="H1078" s="1"/>
      <c r="I1078" s="1"/>
      <c r="J1078" s="1"/>
      <c r="K1078" s="1"/>
      <c r="L1078" s="1"/>
      <c r="M1078" s="1"/>
    </row>
    <row r="1079" spans="1:13" ht="13.5">
      <c r="A1079" s="14" t="s">
        <v>479</v>
      </c>
      <c r="B1079" s="12"/>
      <c r="C1079" s="12"/>
      <c r="D1079" s="12"/>
      <c r="E1079" s="12"/>
      <c r="F1079" s="12"/>
      <c r="G1079" s="56"/>
      <c r="H1079" s="1"/>
      <c r="I1079" s="1"/>
      <c r="J1079" s="1"/>
      <c r="K1079" s="1"/>
      <c r="L1079" s="1"/>
      <c r="M1079" s="1"/>
    </row>
    <row r="1080" spans="1:13" ht="13.5">
      <c r="A1080" s="14" t="s">
        <v>480</v>
      </c>
      <c r="B1080" s="12"/>
      <c r="C1080" s="12"/>
      <c r="D1080" s="12"/>
      <c r="E1080" s="12"/>
      <c r="F1080" s="56"/>
      <c r="G1080" s="56"/>
      <c r="H1080" s="1"/>
      <c r="I1080" s="1"/>
      <c r="J1080" s="1"/>
      <c r="K1080" s="1"/>
      <c r="L1080" s="1"/>
      <c r="M1080" s="1"/>
    </row>
    <row r="1081" spans="1:13" ht="13.5">
      <c r="A1081" s="14" t="s">
        <v>556</v>
      </c>
      <c r="B1081" s="12"/>
      <c r="C1081" s="12"/>
      <c r="D1081" s="12"/>
      <c r="E1081" s="12"/>
      <c r="F1081" s="56"/>
      <c r="G1081" s="56"/>
      <c r="H1081" s="1"/>
      <c r="I1081" s="1"/>
      <c r="J1081" s="1"/>
      <c r="K1081" s="1"/>
      <c r="L1081" s="1"/>
      <c r="M1081" s="1"/>
    </row>
    <row r="1082" spans="1:13" ht="13.5">
      <c r="A1082" s="14" t="s">
        <v>498</v>
      </c>
      <c r="B1082" s="12"/>
      <c r="C1082" s="12"/>
      <c r="D1082" s="12"/>
      <c r="E1082" s="12"/>
      <c r="F1082" s="56"/>
      <c r="G1082" s="56"/>
      <c r="H1082" s="1"/>
      <c r="I1082" s="1"/>
      <c r="J1082" s="1"/>
      <c r="K1082" s="1"/>
      <c r="L1082" s="1"/>
      <c r="M1082" s="1"/>
    </row>
    <row r="1083" spans="1:13" ht="13.5">
      <c r="A1083" s="14"/>
      <c r="B1083" s="12"/>
      <c r="C1083" s="12"/>
      <c r="D1083" s="12"/>
      <c r="E1083" s="12"/>
      <c r="F1083" s="56"/>
      <c r="G1083" s="56"/>
      <c r="H1083" s="1"/>
      <c r="I1083" s="1"/>
      <c r="J1083" s="1"/>
      <c r="K1083" s="1"/>
      <c r="L1083" s="1"/>
      <c r="M1083"/>
    </row>
    <row r="1084" spans="1:13" ht="12.75">
      <c r="A1084" s="8"/>
      <c r="B1084" s="7"/>
      <c r="C1084" s="7"/>
      <c r="D1084" s="7"/>
      <c r="E1084" s="7"/>
      <c r="F1084" s="7"/>
      <c r="G1084" s="7"/>
      <c r="H1084" s="1"/>
      <c r="I1084" s="1"/>
      <c r="J1084" s="1"/>
      <c r="K1084" s="1"/>
      <c r="L1084" s="1"/>
      <c r="M1084"/>
    </row>
    <row r="1085" spans="1:13" ht="18.75">
      <c r="A1085" s="87" t="s">
        <v>115</v>
      </c>
      <c r="B1085" s="87"/>
      <c r="C1085" s="87"/>
      <c r="D1085" s="87"/>
      <c r="E1085" s="87"/>
      <c r="F1085" s="87"/>
      <c r="G1085" s="87"/>
      <c r="H1085" s="87"/>
      <c r="I1085" s="87"/>
      <c r="J1085" s="87"/>
      <c r="K1085" s="87"/>
      <c r="L1085" s="41"/>
      <c r="M1085"/>
    </row>
    <row r="1086" spans="1:13" ht="15.75">
      <c r="A1086" s="86" t="s">
        <v>619</v>
      </c>
      <c r="B1086" s="86"/>
      <c r="C1086" s="86"/>
      <c r="D1086" s="86"/>
      <c r="E1086" s="86"/>
      <c r="F1086" s="86"/>
      <c r="G1086" s="86"/>
      <c r="H1086" s="86"/>
      <c r="I1086" s="86"/>
      <c r="J1086" s="86"/>
      <c r="K1086" s="86"/>
      <c r="L1086" s="34"/>
      <c r="M1086"/>
    </row>
    <row r="1087" spans="1:13" ht="15.75">
      <c r="A1087" s="86" t="s">
        <v>135</v>
      </c>
      <c r="B1087" s="86"/>
      <c r="C1087" s="86"/>
      <c r="D1087" s="86"/>
      <c r="E1087" s="86"/>
      <c r="F1087" s="86"/>
      <c r="G1087" s="86"/>
      <c r="H1087" s="86"/>
      <c r="I1087" s="86"/>
      <c r="J1087" s="86"/>
      <c r="K1087" s="86"/>
      <c r="L1087" s="34"/>
      <c r="M1087"/>
    </row>
    <row r="1088" spans="1:13" ht="12.75">
      <c r="A1088" s="7"/>
      <c r="B1088" s="7"/>
      <c r="C1088" s="7"/>
      <c r="D1088" s="7"/>
      <c r="E1088" s="7"/>
      <c r="F1088" s="7"/>
      <c r="G1088" s="7"/>
      <c r="H1088" s="1"/>
      <c r="I1088" s="1"/>
      <c r="J1088" s="1"/>
      <c r="K1088" s="1"/>
      <c r="L1088" s="1"/>
      <c r="M1088"/>
    </row>
    <row r="1089" spans="1:13" ht="12.75">
      <c r="A1089" s="7"/>
      <c r="B1089" s="7"/>
      <c r="C1089" s="7"/>
      <c r="D1089" s="7"/>
      <c r="E1089" s="7"/>
      <c r="F1089" s="7"/>
      <c r="G1089" s="7"/>
      <c r="H1089" s="1"/>
      <c r="I1089" s="1"/>
      <c r="J1089" s="1"/>
      <c r="K1089" s="1"/>
      <c r="L1089" s="1"/>
      <c r="M1089"/>
    </row>
    <row r="1090" spans="1:13" ht="12.75">
      <c r="A1090" s="7"/>
      <c r="B1090" s="7"/>
      <c r="C1090" s="7"/>
      <c r="D1090" s="7"/>
      <c r="E1090" s="7"/>
      <c r="F1090" s="7"/>
      <c r="G1090" s="7"/>
      <c r="H1090" s="1"/>
      <c r="I1090" s="1"/>
      <c r="J1090" s="1"/>
      <c r="K1090" s="1"/>
      <c r="L1090" s="1"/>
      <c r="M1090" s="1"/>
    </row>
    <row r="1091" spans="1:13" ht="13.5">
      <c r="A1091" s="12"/>
      <c r="B1091" s="12"/>
      <c r="C1091" s="12"/>
      <c r="D1091" s="12"/>
      <c r="E1091" s="33"/>
      <c r="F1091" s="33"/>
      <c r="G1091" s="33"/>
      <c r="H1091" s="13"/>
      <c r="I1091" s="66" t="s">
        <v>620</v>
      </c>
      <c r="J1091" s="13"/>
      <c r="K1091" s="83" t="s">
        <v>620</v>
      </c>
      <c r="L1091" s="13" t="s">
        <v>489</v>
      </c>
      <c r="M1091" s="64" t="s">
        <v>164</v>
      </c>
    </row>
    <row r="1092" spans="1:13" ht="13.5">
      <c r="A1092" s="13" t="s">
        <v>0</v>
      </c>
      <c r="B1092" s="15"/>
      <c r="C1092" s="15"/>
      <c r="D1092" s="15"/>
      <c r="E1092" s="13" t="s">
        <v>564</v>
      </c>
      <c r="F1092" s="15"/>
      <c r="G1092" s="13" t="s">
        <v>579</v>
      </c>
      <c r="H1092" s="13"/>
      <c r="I1092" s="66" t="s">
        <v>500</v>
      </c>
      <c r="J1092" s="13"/>
      <c r="K1092" s="83" t="s">
        <v>501</v>
      </c>
      <c r="L1092" s="13" t="s">
        <v>490</v>
      </c>
      <c r="M1092" s="64" t="s">
        <v>166</v>
      </c>
    </row>
    <row r="1093" spans="1:13" ht="13.5">
      <c r="A1093" s="13" t="s">
        <v>207</v>
      </c>
      <c r="B1093" s="15"/>
      <c r="C1093" s="13" t="s">
        <v>1</v>
      </c>
      <c r="D1093" s="13"/>
      <c r="E1093" s="13" t="s">
        <v>2</v>
      </c>
      <c r="F1093" s="13"/>
      <c r="G1093" s="13" t="s">
        <v>492</v>
      </c>
      <c r="H1093" s="13"/>
      <c r="I1093" s="66" t="s">
        <v>122</v>
      </c>
      <c r="J1093" s="13"/>
      <c r="K1093" s="83" t="s">
        <v>617</v>
      </c>
      <c r="L1093" s="13" t="s">
        <v>491</v>
      </c>
      <c r="M1093" s="64" t="s">
        <v>165</v>
      </c>
    </row>
    <row r="1094" spans="1:13" ht="13.5">
      <c r="A1094" s="53" t="s">
        <v>3</v>
      </c>
      <c r="B1094" s="53" t="s">
        <v>3</v>
      </c>
      <c r="C1094" s="53" t="s">
        <v>3</v>
      </c>
      <c r="D1094" s="16" t="s">
        <v>3</v>
      </c>
      <c r="E1094" s="16" t="s">
        <v>3</v>
      </c>
      <c r="F1094" s="16" t="s">
        <v>3</v>
      </c>
      <c r="G1094" s="16" t="s">
        <v>3</v>
      </c>
      <c r="H1094" s="16" t="s">
        <v>3</v>
      </c>
      <c r="I1094" s="16" t="s">
        <v>3</v>
      </c>
      <c r="J1094" s="16"/>
      <c r="K1094" s="16" t="s">
        <v>3</v>
      </c>
      <c r="L1094" s="16"/>
      <c r="M1094" s="16" t="s">
        <v>3</v>
      </c>
    </row>
    <row r="1095" spans="1:13" ht="13.5">
      <c r="A1095" s="14" t="s">
        <v>208</v>
      </c>
      <c r="B1095" s="53"/>
      <c r="C1095" s="14" t="s">
        <v>178</v>
      </c>
      <c r="D1095" s="17"/>
      <c r="E1095" s="27">
        <v>900</v>
      </c>
      <c r="F1095" s="17"/>
      <c r="G1095" s="27">
        <v>900</v>
      </c>
      <c r="H1095" s="18"/>
      <c r="I1095" s="27">
        <v>900</v>
      </c>
      <c r="J1095" s="27"/>
      <c r="K1095" s="27">
        <v>900</v>
      </c>
      <c r="L1095" s="18">
        <f aca="true" t="shared" si="19" ref="L1095:L1112">+K1095-G1095</f>
        <v>0</v>
      </c>
      <c r="M1095" s="32">
        <f aca="true" t="shared" si="20" ref="M1095:M1112">SUM((K1095/G1095)-1)</f>
        <v>0</v>
      </c>
    </row>
    <row r="1096" spans="1:13" ht="13.5">
      <c r="A1096" s="14" t="s">
        <v>209</v>
      </c>
      <c r="B1096" s="15"/>
      <c r="C1096" s="14" t="s">
        <v>210</v>
      </c>
      <c r="D1096" s="17"/>
      <c r="E1096" s="27">
        <v>930</v>
      </c>
      <c r="F1096" s="17"/>
      <c r="G1096" s="27">
        <v>0</v>
      </c>
      <c r="H1096" s="12"/>
      <c r="I1096" s="27">
        <v>0</v>
      </c>
      <c r="J1096" s="27"/>
      <c r="K1096" s="27">
        <v>0</v>
      </c>
      <c r="L1096" s="18">
        <f t="shared" si="19"/>
        <v>0</v>
      </c>
      <c r="M1096" s="32" t="e">
        <f t="shared" si="20"/>
        <v>#DIV/0!</v>
      </c>
    </row>
    <row r="1097" spans="1:13" ht="13.5">
      <c r="A1097" s="14" t="s">
        <v>211</v>
      </c>
      <c r="B1097" s="15"/>
      <c r="C1097" s="14" t="s">
        <v>514</v>
      </c>
      <c r="D1097" s="17"/>
      <c r="E1097" s="27">
        <v>23390</v>
      </c>
      <c r="F1097" s="17"/>
      <c r="G1097" s="27">
        <v>26600</v>
      </c>
      <c r="H1097" s="12"/>
      <c r="I1097" s="27">
        <v>35020</v>
      </c>
      <c r="J1097" s="27"/>
      <c r="K1097" s="27">
        <v>28800</v>
      </c>
      <c r="L1097" s="18">
        <f t="shared" si="19"/>
        <v>2200</v>
      </c>
      <c r="M1097" s="32">
        <f t="shared" si="20"/>
        <v>0.08270676691729317</v>
      </c>
    </row>
    <row r="1098" spans="1:13" ht="13.5">
      <c r="A1098" s="14" t="s">
        <v>212</v>
      </c>
      <c r="B1098" s="15"/>
      <c r="C1098" s="14" t="s">
        <v>161</v>
      </c>
      <c r="D1098" s="17"/>
      <c r="E1098" s="27">
        <v>2000</v>
      </c>
      <c r="F1098" s="17"/>
      <c r="G1098" s="27">
        <v>2000</v>
      </c>
      <c r="H1098" s="12"/>
      <c r="I1098" s="68">
        <v>2000</v>
      </c>
      <c r="J1098" s="27"/>
      <c r="K1098" s="68">
        <v>2000</v>
      </c>
      <c r="L1098" s="18">
        <f t="shared" si="19"/>
        <v>0</v>
      </c>
      <c r="M1098" s="32">
        <f t="shared" si="20"/>
        <v>0</v>
      </c>
    </row>
    <row r="1099" spans="1:13" ht="13.5">
      <c r="A1099" s="14" t="s">
        <v>213</v>
      </c>
      <c r="B1099" s="15"/>
      <c r="C1099" s="14" t="s">
        <v>214</v>
      </c>
      <c r="D1099" s="17"/>
      <c r="E1099" s="27">
        <v>5575</v>
      </c>
      <c r="F1099" s="17"/>
      <c r="G1099" s="27">
        <v>5575</v>
      </c>
      <c r="H1099" s="12"/>
      <c r="I1099" s="27">
        <v>5920</v>
      </c>
      <c r="J1099" s="27"/>
      <c r="K1099" s="27">
        <v>5920</v>
      </c>
      <c r="L1099" s="18">
        <f t="shared" si="19"/>
        <v>345</v>
      </c>
      <c r="M1099" s="32">
        <f t="shared" si="20"/>
        <v>0.06188340807174897</v>
      </c>
    </row>
    <row r="1100" spans="1:13" ht="13.5">
      <c r="A1100" s="14" t="s">
        <v>215</v>
      </c>
      <c r="B1100" s="15"/>
      <c r="C1100" s="14" t="s">
        <v>162</v>
      </c>
      <c r="D1100" s="17"/>
      <c r="E1100" s="27">
        <v>45206.5</v>
      </c>
      <c r="F1100" s="17"/>
      <c r="G1100" s="27">
        <v>55006</v>
      </c>
      <c r="H1100" s="12"/>
      <c r="I1100" s="27">
        <v>61710</v>
      </c>
      <c r="J1100" s="27"/>
      <c r="K1100" s="27">
        <v>61710</v>
      </c>
      <c r="L1100" s="18">
        <f t="shared" si="19"/>
        <v>6704</v>
      </c>
      <c r="M1100" s="32">
        <f t="shared" si="20"/>
        <v>0.12187761335127067</v>
      </c>
    </row>
    <row r="1101" spans="1:13" ht="13.5">
      <c r="A1101" s="14" t="s">
        <v>531</v>
      </c>
      <c r="B1101" s="15"/>
      <c r="C1101" s="14" t="s">
        <v>532</v>
      </c>
      <c r="D1101" s="17"/>
      <c r="E1101" s="27">
        <v>500</v>
      </c>
      <c r="F1101" s="17"/>
      <c r="G1101" s="27">
        <v>500</v>
      </c>
      <c r="H1101" s="12"/>
      <c r="I1101" s="27">
        <v>500</v>
      </c>
      <c r="J1101" s="27"/>
      <c r="K1101" s="27">
        <v>500</v>
      </c>
      <c r="L1101" s="18">
        <f t="shared" si="19"/>
        <v>0</v>
      </c>
      <c r="M1101" s="32">
        <f t="shared" si="20"/>
        <v>0</v>
      </c>
    </row>
    <row r="1102" spans="1:13" ht="13.5">
      <c r="A1102" s="14" t="s">
        <v>216</v>
      </c>
      <c r="B1102" s="15"/>
      <c r="C1102" s="14" t="s">
        <v>107</v>
      </c>
      <c r="D1102" s="17"/>
      <c r="E1102" s="27">
        <v>702.64</v>
      </c>
      <c r="F1102" s="17"/>
      <c r="G1102" s="27">
        <v>1000</v>
      </c>
      <c r="H1102" s="12"/>
      <c r="I1102" s="27">
        <v>1000</v>
      </c>
      <c r="J1102" s="27">
        <v>0</v>
      </c>
      <c r="K1102" s="27">
        <v>1000</v>
      </c>
      <c r="L1102" s="18">
        <f t="shared" si="19"/>
        <v>0</v>
      </c>
      <c r="M1102" s="32">
        <f t="shared" si="20"/>
        <v>0</v>
      </c>
    </row>
    <row r="1103" spans="1:13" ht="13.5">
      <c r="A1103" s="14" t="s">
        <v>516</v>
      </c>
      <c r="B1103" s="15"/>
      <c r="C1103" s="14" t="s">
        <v>517</v>
      </c>
      <c r="D1103" s="17"/>
      <c r="E1103" s="27">
        <v>750</v>
      </c>
      <c r="F1103" s="17"/>
      <c r="G1103" s="27">
        <v>1000</v>
      </c>
      <c r="H1103" s="12"/>
      <c r="I1103" s="27">
        <v>1500</v>
      </c>
      <c r="J1103" s="27"/>
      <c r="K1103" s="27">
        <v>1500</v>
      </c>
      <c r="L1103" s="18">
        <f t="shared" si="19"/>
        <v>500</v>
      </c>
      <c r="M1103" s="32">
        <f t="shared" si="20"/>
        <v>0.5</v>
      </c>
    </row>
    <row r="1104" spans="1:13" ht="13.5">
      <c r="A1104" s="14" t="s">
        <v>217</v>
      </c>
      <c r="B1104" s="15"/>
      <c r="C1104" s="14" t="s">
        <v>163</v>
      </c>
      <c r="D1104" s="17"/>
      <c r="E1104" s="27">
        <v>7299.26</v>
      </c>
      <c r="F1104" s="17"/>
      <c r="G1104" s="27">
        <v>10100</v>
      </c>
      <c r="H1104" s="12"/>
      <c r="I1104" s="27">
        <v>8386</v>
      </c>
      <c r="J1104" s="27"/>
      <c r="K1104" s="27">
        <v>8386</v>
      </c>
      <c r="L1104" s="18">
        <f t="shared" si="19"/>
        <v>-1714</v>
      </c>
      <c r="M1104" s="32">
        <f t="shared" si="20"/>
        <v>-0.16970297029702974</v>
      </c>
    </row>
    <row r="1105" spans="1:13" ht="13.5">
      <c r="A1105" s="14" t="s">
        <v>218</v>
      </c>
      <c r="B1105" s="15"/>
      <c r="C1105" s="14" t="s">
        <v>219</v>
      </c>
      <c r="D1105" s="17"/>
      <c r="E1105" s="27">
        <v>99999</v>
      </c>
      <c r="F1105" s="17"/>
      <c r="G1105" s="27">
        <v>110920</v>
      </c>
      <c r="H1105" s="12"/>
      <c r="I1105" s="27">
        <v>121185</v>
      </c>
      <c r="J1105" s="27"/>
      <c r="K1105" s="68">
        <v>110920</v>
      </c>
      <c r="L1105" s="18">
        <f t="shared" si="19"/>
        <v>0</v>
      </c>
      <c r="M1105" s="32">
        <f t="shared" si="20"/>
        <v>0</v>
      </c>
    </row>
    <row r="1106" spans="1:13" ht="13.5">
      <c r="A1106" s="14" t="s">
        <v>220</v>
      </c>
      <c r="B1106" s="15"/>
      <c r="C1106" s="14" t="s">
        <v>108</v>
      </c>
      <c r="D1106" s="17"/>
      <c r="E1106" s="27">
        <v>600</v>
      </c>
      <c r="F1106" s="17"/>
      <c r="G1106" s="27">
        <v>600</v>
      </c>
      <c r="H1106" s="12"/>
      <c r="I1106" s="27">
        <v>600</v>
      </c>
      <c r="J1106" s="27"/>
      <c r="K1106" s="27">
        <v>600</v>
      </c>
      <c r="L1106" s="18">
        <f t="shared" si="19"/>
        <v>0</v>
      </c>
      <c r="M1106" s="32">
        <f t="shared" si="20"/>
        <v>0</v>
      </c>
    </row>
    <row r="1107" spans="1:13" ht="13.5">
      <c r="A1107" s="14" t="s">
        <v>221</v>
      </c>
      <c r="B1107" s="15"/>
      <c r="C1107" s="14" t="s">
        <v>222</v>
      </c>
      <c r="D1107" s="17"/>
      <c r="E1107" s="27">
        <v>5342.26</v>
      </c>
      <c r="F1107" s="17"/>
      <c r="G1107" s="27">
        <v>6000</v>
      </c>
      <c r="H1107" s="12"/>
      <c r="I1107" s="27">
        <v>6000</v>
      </c>
      <c r="J1107" s="27"/>
      <c r="K1107" s="27">
        <v>5000</v>
      </c>
      <c r="L1107" s="18">
        <f t="shared" si="19"/>
        <v>-1000</v>
      </c>
      <c r="M1107" s="32">
        <f t="shared" si="20"/>
        <v>-0.16666666666666663</v>
      </c>
    </row>
    <row r="1108" spans="1:13" ht="13.5">
      <c r="A1108" s="14" t="s">
        <v>223</v>
      </c>
      <c r="B1108" s="15"/>
      <c r="C1108" s="14" t="s">
        <v>109</v>
      </c>
      <c r="D1108" s="17"/>
      <c r="E1108" s="27">
        <v>540</v>
      </c>
      <c r="F1108" s="17"/>
      <c r="G1108" s="27">
        <v>600</v>
      </c>
      <c r="H1108" s="12"/>
      <c r="I1108" s="27">
        <v>600</v>
      </c>
      <c r="J1108" s="27"/>
      <c r="K1108" s="27">
        <v>600</v>
      </c>
      <c r="L1108" s="18">
        <f t="shared" si="19"/>
        <v>0</v>
      </c>
      <c r="M1108" s="32">
        <f t="shared" si="20"/>
        <v>0</v>
      </c>
    </row>
    <row r="1109" spans="1:13" ht="13.5">
      <c r="A1109" s="14" t="s">
        <v>224</v>
      </c>
      <c r="B1109" s="15"/>
      <c r="C1109" s="14" t="s">
        <v>110</v>
      </c>
      <c r="D1109" s="17"/>
      <c r="E1109" s="27">
        <v>654.95</v>
      </c>
      <c r="F1109" s="17"/>
      <c r="G1109" s="27">
        <v>2000</v>
      </c>
      <c r="H1109" s="12"/>
      <c r="I1109" s="27">
        <v>1500</v>
      </c>
      <c r="J1109" s="27"/>
      <c r="K1109" s="27">
        <v>1500</v>
      </c>
      <c r="L1109" s="18">
        <f t="shared" si="19"/>
        <v>-500</v>
      </c>
      <c r="M1109" s="32">
        <f t="shared" si="20"/>
        <v>-0.25</v>
      </c>
    </row>
    <row r="1110" spans="1:13" ht="13.5">
      <c r="A1110" s="14" t="s">
        <v>225</v>
      </c>
      <c r="B1110" s="15"/>
      <c r="C1110" s="14" t="s">
        <v>226</v>
      </c>
      <c r="D1110" s="17"/>
      <c r="E1110" s="27">
        <v>14000</v>
      </c>
      <c r="F1110" s="17"/>
      <c r="G1110" s="27">
        <v>14000</v>
      </c>
      <c r="H1110" s="12"/>
      <c r="I1110" s="27">
        <v>14000</v>
      </c>
      <c r="J1110" s="27"/>
      <c r="K1110" s="27">
        <v>14000</v>
      </c>
      <c r="L1110" s="18">
        <f t="shared" si="19"/>
        <v>0</v>
      </c>
      <c r="M1110" s="32">
        <f t="shared" si="20"/>
        <v>0</v>
      </c>
    </row>
    <row r="1111" spans="1:13" ht="13.5">
      <c r="A1111" s="14" t="s">
        <v>227</v>
      </c>
      <c r="B1111" s="15"/>
      <c r="C1111" s="14" t="s">
        <v>228</v>
      </c>
      <c r="D1111" s="17"/>
      <c r="E1111" s="27">
        <v>4251.7</v>
      </c>
      <c r="F1111" s="17"/>
      <c r="G1111" s="27">
        <v>4254</v>
      </c>
      <c r="H1111" s="12"/>
      <c r="I1111" s="68">
        <v>4668</v>
      </c>
      <c r="J1111" s="27"/>
      <c r="K1111" s="68">
        <v>4668</v>
      </c>
      <c r="L1111" s="18">
        <f t="shared" si="19"/>
        <v>414</v>
      </c>
      <c r="M1111" s="32">
        <f t="shared" si="20"/>
        <v>0.09732016925246834</v>
      </c>
    </row>
    <row r="1112" spans="1:13" ht="13.5">
      <c r="A1112" s="14" t="s">
        <v>229</v>
      </c>
      <c r="B1112" s="15"/>
      <c r="C1112" s="14" t="s">
        <v>230</v>
      </c>
      <c r="D1112" s="17"/>
      <c r="E1112" s="27">
        <v>0</v>
      </c>
      <c r="F1112" s="17"/>
      <c r="G1112" s="27">
        <v>500</v>
      </c>
      <c r="H1112" s="12"/>
      <c r="I1112" s="27">
        <v>0</v>
      </c>
      <c r="J1112" s="27"/>
      <c r="K1112" s="27">
        <v>0</v>
      </c>
      <c r="L1112" s="18">
        <f t="shared" si="19"/>
        <v>-500</v>
      </c>
      <c r="M1112" s="32">
        <f t="shared" si="20"/>
        <v>-1</v>
      </c>
    </row>
    <row r="1113" spans="1:13" ht="13.5">
      <c r="A1113" s="53" t="s">
        <v>9</v>
      </c>
      <c r="B1113" s="53" t="s">
        <v>9</v>
      </c>
      <c r="C1113" s="53" t="s">
        <v>9</v>
      </c>
      <c r="D1113" s="17"/>
      <c r="E1113" s="53" t="s">
        <v>9</v>
      </c>
      <c r="F1113" s="53" t="s">
        <v>9</v>
      </c>
      <c r="G1113" s="53" t="s">
        <v>9</v>
      </c>
      <c r="H1113" s="53" t="s">
        <v>9</v>
      </c>
      <c r="I1113" s="53" t="s">
        <v>9</v>
      </c>
      <c r="J1113" s="53" t="s">
        <v>9</v>
      </c>
      <c r="K1113" s="53" t="s">
        <v>9</v>
      </c>
      <c r="L1113" s="53" t="s">
        <v>9</v>
      </c>
      <c r="M1113" s="53" t="s">
        <v>9</v>
      </c>
    </row>
    <row r="1114" spans="1:13" ht="13.5">
      <c r="A1114" s="15"/>
      <c r="B1114" s="15"/>
      <c r="C1114" s="15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3.5">
      <c r="A1115" s="14" t="s">
        <v>111</v>
      </c>
      <c r="B1115" s="15"/>
      <c r="C1115" s="15"/>
      <c r="D1115" s="12"/>
      <c r="E1115" s="18">
        <f>SUM(E1095:E1112)</f>
        <v>212641.31000000003</v>
      </c>
      <c r="F1115" s="12"/>
      <c r="G1115" s="18">
        <f>SUM(G1095:G1112)</f>
        <v>241555</v>
      </c>
      <c r="H1115" s="18"/>
      <c r="I1115" s="18">
        <f>SUM(I1095:I1112)</f>
        <v>265489</v>
      </c>
      <c r="J1115" s="18"/>
      <c r="K1115" s="18">
        <f>SUM(K1095:K1112)</f>
        <v>248004</v>
      </c>
      <c r="L1115" s="18">
        <f>+K1115-G1115</f>
        <v>6449</v>
      </c>
      <c r="M1115" s="32">
        <f>SUM((K1115/G1115)-1)</f>
        <v>0.026697853490923462</v>
      </c>
    </row>
    <row r="1116" spans="1:13" ht="13.5">
      <c r="A1116" s="12"/>
      <c r="B1116" s="12"/>
      <c r="C1116" s="12"/>
      <c r="D1116" s="12"/>
      <c r="E1116" s="16" t="s">
        <v>3</v>
      </c>
      <c r="F1116" s="16" t="s">
        <v>3</v>
      </c>
      <c r="G1116" s="16" t="s">
        <v>3</v>
      </c>
      <c r="H1116" s="16" t="s">
        <v>3</v>
      </c>
      <c r="I1116" s="16" t="s">
        <v>3</v>
      </c>
      <c r="J1116" s="16"/>
      <c r="K1116" s="16" t="s">
        <v>3</v>
      </c>
      <c r="L1116" s="16"/>
      <c r="M1116" s="16" t="s">
        <v>3</v>
      </c>
    </row>
    <row r="1117" spans="1:13" ht="13.5">
      <c r="A1117" s="15"/>
      <c r="B1117" s="15"/>
      <c r="C1117" s="15"/>
      <c r="D1117" s="12"/>
      <c r="E1117" s="12"/>
      <c r="F1117" s="12"/>
      <c r="G1117" s="12"/>
      <c r="H1117" s="12"/>
      <c r="I1117" s="12"/>
      <c r="J1117" s="12"/>
      <c r="K1117" s="12"/>
      <c r="L1117" s="12"/>
      <c r="M1117" s="1"/>
    </row>
    <row r="1118" spans="1:13" ht="13.5">
      <c r="A1118" s="75" t="s">
        <v>591</v>
      </c>
      <c r="B1118" s="75"/>
      <c r="C1118" s="76"/>
      <c r="D1118" s="25"/>
      <c r="E1118" s="25"/>
      <c r="F1118" s="25"/>
      <c r="G1118" s="12"/>
      <c r="H1118" s="12"/>
      <c r="I1118" s="12"/>
      <c r="J1118" s="12"/>
      <c r="K1118" s="12"/>
      <c r="L1118" s="12"/>
      <c r="M1118" s="1"/>
    </row>
    <row r="1119" spans="1:13" ht="13.5">
      <c r="A1119" s="12"/>
      <c r="B1119" s="12"/>
      <c r="C1119" s="25"/>
      <c r="D1119" s="25"/>
      <c r="E1119" s="25"/>
      <c r="F1119" s="25"/>
      <c r="G1119" s="12"/>
      <c r="H1119" s="12"/>
      <c r="I1119" s="12"/>
      <c r="J1119" s="12"/>
      <c r="K1119" s="12"/>
      <c r="L1119" s="12"/>
      <c r="M1119" s="1"/>
    </row>
    <row r="1120" spans="1:13" ht="13.5">
      <c r="A1120" s="12"/>
      <c r="B1120" s="12"/>
      <c r="C1120" s="25"/>
      <c r="D1120" s="25"/>
      <c r="E1120" s="25"/>
      <c r="F1120" s="25"/>
      <c r="G1120" s="12"/>
      <c r="H1120" s="12"/>
      <c r="I1120" s="12"/>
      <c r="J1120" s="12"/>
      <c r="K1120" s="12"/>
      <c r="L1120" s="12"/>
      <c r="M1120" s="1"/>
    </row>
    <row r="1121" spans="1:13" ht="13.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"/>
    </row>
    <row r="1122" spans="1:13" ht="13.5">
      <c r="A1122" s="12"/>
      <c r="B1122" s="12"/>
      <c r="C1122" s="25"/>
      <c r="D1122" s="25"/>
      <c r="E1122" s="25"/>
      <c r="F1122" s="25"/>
      <c r="G1122" s="12"/>
      <c r="H1122" s="12"/>
      <c r="I1122" s="12"/>
      <c r="J1122" s="12"/>
      <c r="K1122" s="12"/>
      <c r="L1122" s="12"/>
      <c r="M1122" s="1"/>
    </row>
    <row r="1123" spans="1:13" ht="13.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"/>
    </row>
    <row r="1124" spans="1:13" ht="13.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"/>
    </row>
    <row r="1125" spans="1:13" ht="13.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"/>
    </row>
    <row r="1126" spans="1:13" ht="13.5">
      <c r="A1126" s="14" t="s">
        <v>112</v>
      </c>
      <c r="B1126" s="15"/>
      <c r="C1126" s="15"/>
      <c r="D1126" s="12"/>
      <c r="E1126" s="18">
        <f>SUM(E30+E81+E122+E157+E197+E239+E268+E312+E361+E407+E450+E484+E525+E561+E592+E615+E639+E675+E715+E768+E836+E866+E894+E960+E1019+E1068+E1115)</f>
        <v>4740873.969999999</v>
      </c>
      <c r="F1126" s="12"/>
      <c r="G1126" s="18">
        <f>SUM(G30+G81+G122+G157+G197+G239+G268+G312+G361+G407+G450+G484+G525+G561+G592+G615+G639+G675+G715+G768+G836+G866+G894+G960+G1019+G1068+G1115)</f>
        <v>5157432</v>
      </c>
      <c r="H1126" s="18"/>
      <c r="I1126" s="18">
        <f>SUM(I30+I81+I122+I157+I197+I239+I268+I312+I361+I407+I450+I484+I525+I561+I592+I615+I639+I675+I715+I768+I836+I866+I894+I960+I1019+I1068+I1115)</f>
        <v>5467174</v>
      </c>
      <c r="J1126" s="18"/>
      <c r="K1126" s="18">
        <f>SUM(K30+K81+K122+K157+K197+K239+K268+K312+K361+K407+K450+K484+K525+K561+K592+K615+K639+K675+K715+K768+K836+K866+K894+K960+K1019+K1068+K1115)</f>
        <v>5267876</v>
      </c>
      <c r="L1126" s="18">
        <f>SUM(L67+L117+L157+L193+L233+L275+L304+L397+L443+L483+L520+L559+L592+L616+L639+L675+L715+L768+L836+L866+L894+L960+L1019+L1068+L1115)</f>
        <v>54420</v>
      </c>
      <c r="M1126" s="32">
        <f>SUM((K1126/G1126)-1)</f>
        <v>0.021414533434468863</v>
      </c>
    </row>
    <row r="1127" spans="1:13" ht="13.5">
      <c r="A1127" s="12"/>
      <c r="B1127" s="12"/>
      <c r="C1127" s="12"/>
      <c r="D1127" s="12"/>
      <c r="E1127" s="16" t="s">
        <v>3</v>
      </c>
      <c r="F1127" s="16" t="s">
        <v>3</v>
      </c>
      <c r="G1127" s="16" t="s">
        <v>3</v>
      </c>
      <c r="H1127" s="16" t="s">
        <v>3</v>
      </c>
      <c r="I1127" s="16" t="s">
        <v>3</v>
      </c>
      <c r="J1127" s="16"/>
      <c r="K1127" s="16" t="s">
        <v>3</v>
      </c>
      <c r="L1127" s="16"/>
      <c r="M1127" s="16" t="s">
        <v>3</v>
      </c>
    </row>
    <row r="1128" spans="1:13" ht="13.5">
      <c r="A1128" s="12"/>
      <c r="B1128" s="12"/>
      <c r="C1128" s="12"/>
      <c r="D1128" s="12"/>
      <c r="E1128" s="12"/>
      <c r="F1128" s="12"/>
      <c r="G1128" s="16"/>
      <c r="H1128" s="12"/>
      <c r="I1128" s="16"/>
      <c r="J1128" s="12"/>
      <c r="K1128" s="16"/>
      <c r="L1128" s="16"/>
      <c r="M1128" s="1"/>
    </row>
    <row r="1129" spans="1:13" ht="13.5">
      <c r="A1129" s="12"/>
      <c r="B1129" s="12"/>
      <c r="C1129" s="12"/>
      <c r="D1129" s="12"/>
      <c r="E1129" s="12"/>
      <c r="F1129" s="12"/>
      <c r="G1129" s="16"/>
      <c r="H1129" s="12"/>
      <c r="I1129" s="12"/>
      <c r="J1129" s="12"/>
      <c r="K1129" s="18"/>
      <c r="L1129" s="18"/>
      <c r="M1129" s="1"/>
    </row>
    <row r="1130" spans="1:13" ht="13.5">
      <c r="A1130" s="12"/>
      <c r="B1130" s="12"/>
      <c r="C1130" s="12"/>
      <c r="D1130" s="12"/>
      <c r="E1130" s="12"/>
      <c r="F1130" s="12"/>
      <c r="G1130" s="12"/>
      <c r="H1130" s="12"/>
      <c r="I1130" s="18"/>
      <c r="J1130" s="12"/>
      <c r="K1130" s="12"/>
      <c r="L1130" s="12"/>
      <c r="M1130" s="1"/>
    </row>
    <row r="1131" spans="1:13" ht="13.5">
      <c r="A1131" s="17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"/>
    </row>
    <row r="1132" spans="1:13" ht="13.5">
      <c r="A1132" s="17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/>
    </row>
    <row r="1133" spans="1:13" ht="13.5">
      <c r="A1133" s="17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/>
    </row>
    <row r="1134" spans="1:13" ht="13.5">
      <c r="A1134" s="17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/>
    </row>
    <row r="1135" spans="1:13" ht="13.5">
      <c r="A1135" s="17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/>
    </row>
    <row r="1136" spans="1:13" ht="13.5">
      <c r="A1136" s="17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/>
    </row>
    <row r="1137" spans="1:13" ht="18.75">
      <c r="A1137" s="87" t="s">
        <v>115</v>
      </c>
      <c r="B1137" s="87"/>
      <c r="C1137" s="87"/>
      <c r="D1137" s="87"/>
      <c r="E1137" s="87"/>
      <c r="F1137" s="87"/>
      <c r="G1137" s="87"/>
      <c r="H1137" s="87"/>
      <c r="I1137" s="87"/>
      <c r="J1137" s="87"/>
      <c r="K1137" s="87"/>
      <c r="L1137" s="41"/>
      <c r="M1137"/>
    </row>
    <row r="1138" spans="1:13" ht="12.75" customHeight="1">
      <c r="A1138" s="86" t="s">
        <v>619</v>
      </c>
      <c r="B1138" s="86"/>
      <c r="C1138" s="86"/>
      <c r="D1138" s="86"/>
      <c r="E1138" s="86"/>
      <c r="F1138" s="86"/>
      <c r="G1138" s="86"/>
      <c r="H1138" s="86"/>
      <c r="I1138" s="86"/>
      <c r="J1138" s="86"/>
      <c r="K1138" s="86"/>
      <c r="L1138" s="34"/>
      <c r="M1138"/>
    </row>
    <row r="1139" spans="1:13" ht="15.75">
      <c r="A1139" s="86" t="s">
        <v>137</v>
      </c>
      <c r="B1139" s="86"/>
      <c r="C1139" s="86"/>
      <c r="D1139" s="86"/>
      <c r="E1139" s="86"/>
      <c r="F1139" s="86"/>
      <c r="G1139" s="86"/>
      <c r="H1139" s="86"/>
      <c r="I1139" s="86"/>
      <c r="J1139" s="86"/>
      <c r="K1139" s="86"/>
      <c r="L1139" s="34"/>
      <c r="M1139"/>
    </row>
    <row r="1140" spans="1:13" ht="15.75">
      <c r="A1140" s="86" t="s">
        <v>136</v>
      </c>
      <c r="B1140" s="86"/>
      <c r="C1140" s="86"/>
      <c r="D1140" s="86"/>
      <c r="E1140" s="86"/>
      <c r="F1140" s="86"/>
      <c r="G1140" s="86"/>
      <c r="H1140" s="86"/>
      <c r="I1140" s="86"/>
      <c r="J1140" s="86"/>
      <c r="K1140" s="86"/>
      <c r="L1140" s="34"/>
      <c r="M1140"/>
    </row>
    <row r="1141" spans="1:13" ht="12.75">
      <c r="A1141" s="7"/>
      <c r="B1141" s="7"/>
      <c r="C1141" s="7"/>
      <c r="D1141" s="7"/>
      <c r="E1141" s="7"/>
      <c r="F1141" s="7"/>
      <c r="G1141" s="7"/>
      <c r="H1141" s="1"/>
      <c r="I1141" s="1"/>
      <c r="J1141" s="1"/>
      <c r="K1141" s="1"/>
      <c r="L1141" s="1"/>
      <c r="M1141"/>
    </row>
    <row r="1142" spans="1:13" ht="12.75">
      <c r="A1142" s="7"/>
      <c r="B1142" s="7"/>
      <c r="C1142" s="7"/>
      <c r="D1142" s="7"/>
      <c r="E1142" s="7"/>
      <c r="F1142" s="7"/>
      <c r="G1142" s="7"/>
      <c r="H1142" s="1"/>
      <c r="I1142" s="1"/>
      <c r="J1142" s="1"/>
      <c r="K1142" s="1"/>
      <c r="L1142" s="1"/>
      <c r="M1142"/>
    </row>
    <row r="1143" spans="1:13" ht="12.75">
      <c r="A1143" s="7"/>
      <c r="B1143" s="7"/>
      <c r="C1143" s="7"/>
      <c r="D1143" s="7"/>
      <c r="E1143" s="7"/>
      <c r="F1143" s="7"/>
      <c r="G1143" s="7"/>
      <c r="H1143" s="1"/>
      <c r="I1143" s="1"/>
      <c r="J1143" s="1"/>
      <c r="K1143" s="1"/>
      <c r="L1143" s="1"/>
      <c r="M1143"/>
    </row>
    <row r="1144" spans="1:13" ht="13.5">
      <c r="A1144" s="12"/>
      <c r="B1144" s="12"/>
      <c r="C1144" s="12"/>
      <c r="D1144" s="12"/>
      <c r="E1144" s="33"/>
      <c r="F1144" s="33"/>
      <c r="G1144" s="33"/>
      <c r="H1144" s="13"/>
      <c r="I1144" s="66" t="s">
        <v>620</v>
      </c>
      <c r="J1144" s="13"/>
      <c r="K1144" s="83" t="s">
        <v>620</v>
      </c>
      <c r="L1144" s="13" t="s">
        <v>489</v>
      </c>
      <c r="M1144" s="64" t="s">
        <v>164</v>
      </c>
    </row>
    <row r="1145" spans="1:13" ht="13.5">
      <c r="A1145" s="13" t="s">
        <v>0</v>
      </c>
      <c r="B1145" s="15"/>
      <c r="C1145" s="15"/>
      <c r="D1145" s="15"/>
      <c r="E1145" s="13" t="s">
        <v>564</v>
      </c>
      <c r="F1145" s="15"/>
      <c r="G1145" s="13" t="s">
        <v>579</v>
      </c>
      <c r="H1145" s="13"/>
      <c r="I1145" s="66" t="s">
        <v>500</v>
      </c>
      <c r="J1145" s="13"/>
      <c r="K1145" s="83" t="s">
        <v>501</v>
      </c>
      <c r="L1145" s="13" t="s">
        <v>490</v>
      </c>
      <c r="M1145" s="64" t="s">
        <v>166</v>
      </c>
    </row>
    <row r="1146" spans="1:13" ht="13.5">
      <c r="A1146" s="13" t="s">
        <v>207</v>
      </c>
      <c r="B1146" s="15"/>
      <c r="C1146" s="13" t="s">
        <v>1</v>
      </c>
      <c r="D1146" s="13"/>
      <c r="E1146" s="13" t="s">
        <v>2</v>
      </c>
      <c r="F1146" s="13"/>
      <c r="G1146" s="13" t="s">
        <v>492</v>
      </c>
      <c r="H1146" s="13"/>
      <c r="I1146" s="66" t="s">
        <v>122</v>
      </c>
      <c r="J1146" s="13"/>
      <c r="K1146" s="83" t="s">
        <v>617</v>
      </c>
      <c r="L1146" s="13" t="s">
        <v>491</v>
      </c>
      <c r="M1146" s="64" t="s">
        <v>165</v>
      </c>
    </row>
    <row r="1147" spans="1:13" ht="13.5">
      <c r="A1147" s="53" t="s">
        <v>3</v>
      </c>
      <c r="B1147" s="53" t="s">
        <v>3</v>
      </c>
      <c r="C1147" s="53" t="s">
        <v>3</v>
      </c>
      <c r="D1147" s="16" t="s">
        <v>3</v>
      </c>
      <c r="E1147" s="16" t="s">
        <v>3</v>
      </c>
      <c r="F1147" s="16" t="s">
        <v>3</v>
      </c>
      <c r="G1147" s="16" t="s">
        <v>3</v>
      </c>
      <c r="H1147" s="16" t="s">
        <v>3</v>
      </c>
      <c r="I1147" s="16" t="s">
        <v>3</v>
      </c>
      <c r="J1147" s="16"/>
      <c r="K1147" s="16" t="s">
        <v>3</v>
      </c>
      <c r="L1147" s="16"/>
      <c r="M1147" s="16" t="s">
        <v>3</v>
      </c>
    </row>
    <row r="1148" spans="1:13" ht="13.5">
      <c r="A1148" s="14" t="s">
        <v>481</v>
      </c>
      <c r="B1148" s="15"/>
      <c r="C1148" s="14" t="s">
        <v>482</v>
      </c>
      <c r="D1148" s="17"/>
      <c r="E1148" s="27">
        <v>135000</v>
      </c>
      <c r="F1148" s="17"/>
      <c r="G1148" s="27">
        <v>154000</v>
      </c>
      <c r="H1148" s="18"/>
      <c r="I1148" s="27">
        <v>155000</v>
      </c>
      <c r="J1148" s="27"/>
      <c r="K1148" s="27">
        <v>155000</v>
      </c>
      <c r="L1148" s="18"/>
      <c r="M1148" s="32">
        <f>SUM((K1148/G1148)-1)</f>
        <v>0.006493506493506551</v>
      </c>
    </row>
    <row r="1149" spans="1:13" ht="13.5">
      <c r="A1149" s="14" t="s">
        <v>483</v>
      </c>
      <c r="B1149" s="15"/>
      <c r="C1149" s="14" t="s">
        <v>484</v>
      </c>
      <c r="D1149" s="17"/>
      <c r="E1149" s="27">
        <v>35893.6</v>
      </c>
      <c r="F1149" s="17"/>
      <c r="G1149" s="27">
        <v>14138</v>
      </c>
      <c r="H1149" s="12"/>
      <c r="I1149" s="27">
        <v>12470</v>
      </c>
      <c r="J1149" s="27"/>
      <c r="K1149" s="27">
        <v>12470</v>
      </c>
      <c r="L1149" s="18"/>
      <c r="M1149" s="32">
        <f>SUM((K1149/G1149)-1)</f>
        <v>-0.11797991229311078</v>
      </c>
    </row>
    <row r="1150" spans="1:13" ht="13.5">
      <c r="A1150" s="14"/>
      <c r="B1150" s="15"/>
      <c r="C1150" s="14"/>
      <c r="D1150" s="16"/>
      <c r="E1150" s="16"/>
      <c r="F1150" s="16"/>
      <c r="G1150" s="16"/>
      <c r="H1150" s="16"/>
      <c r="I1150" s="16"/>
      <c r="J1150" s="16"/>
      <c r="K1150" s="16"/>
      <c r="L1150" s="16"/>
      <c r="M1150" s="1"/>
    </row>
    <row r="1151" spans="1:13" ht="13.5">
      <c r="A1151" s="14" t="s">
        <v>485</v>
      </c>
      <c r="B1151" s="15"/>
      <c r="C1151" s="15" t="s">
        <v>139</v>
      </c>
      <c r="D1151" s="12"/>
      <c r="E1151" s="27">
        <v>115000</v>
      </c>
      <c r="F1151" s="12"/>
      <c r="G1151" s="27">
        <v>0</v>
      </c>
      <c r="H1151" s="12"/>
      <c r="I1151" s="27">
        <v>0</v>
      </c>
      <c r="J1151" s="27"/>
      <c r="K1151" s="27">
        <v>0</v>
      </c>
      <c r="L1151" s="18"/>
      <c r="M1151" s="32" t="e">
        <f>SUM((K1151/G1151)-1)</f>
        <v>#DIV/0!</v>
      </c>
    </row>
    <row r="1152" spans="1:13" ht="13.5">
      <c r="A1152" s="14" t="s">
        <v>486</v>
      </c>
      <c r="B1152" s="15"/>
      <c r="C1152" s="15" t="s">
        <v>138</v>
      </c>
      <c r="D1152" s="12"/>
      <c r="E1152" s="27">
        <v>1725</v>
      </c>
      <c r="F1152" s="12"/>
      <c r="G1152" s="27">
        <v>0</v>
      </c>
      <c r="H1152" s="12"/>
      <c r="I1152" s="27">
        <v>0</v>
      </c>
      <c r="J1152" s="27"/>
      <c r="K1152" s="27">
        <v>0</v>
      </c>
      <c r="L1152" s="18"/>
      <c r="M1152" s="32" t="e">
        <f>SUM((K1152/G1152)-1)</f>
        <v>#DIV/0!</v>
      </c>
    </row>
    <row r="1153" spans="1:13" ht="13.5">
      <c r="A1153" s="15"/>
      <c r="B1153" s="15"/>
      <c r="C1153" s="15"/>
      <c r="D1153" s="12"/>
      <c r="E1153" s="12"/>
      <c r="F1153" s="12"/>
      <c r="G1153" s="12"/>
      <c r="H1153" s="12"/>
      <c r="I1153" s="12"/>
      <c r="J1153" s="12"/>
      <c r="K1153" s="12"/>
      <c r="L1153" s="12"/>
      <c r="M1153" s="1"/>
    </row>
    <row r="1154" spans="1:13" ht="13.5">
      <c r="A1154" s="15" t="s">
        <v>520</v>
      </c>
      <c r="B1154" s="15"/>
      <c r="C1154" s="15" t="s">
        <v>518</v>
      </c>
      <c r="D1154" s="12"/>
      <c r="E1154" s="27">
        <v>112128</v>
      </c>
      <c r="F1154" s="12"/>
      <c r="G1154" s="27">
        <v>116000</v>
      </c>
      <c r="H1154" s="12"/>
      <c r="I1154" s="27">
        <v>116000</v>
      </c>
      <c r="J1154" s="27"/>
      <c r="K1154" s="27">
        <v>116000</v>
      </c>
      <c r="L1154" s="18"/>
      <c r="M1154" s="1"/>
    </row>
    <row r="1155" spans="1:13" ht="13.5">
      <c r="A1155" s="15" t="s">
        <v>521</v>
      </c>
      <c r="B1155" s="15"/>
      <c r="C1155" s="15" t="s">
        <v>519</v>
      </c>
      <c r="D1155" s="12"/>
      <c r="E1155" s="27">
        <v>19287.9</v>
      </c>
      <c r="F1155" s="12"/>
      <c r="G1155" s="27">
        <v>16717</v>
      </c>
      <c r="H1155" s="12"/>
      <c r="I1155" s="27">
        <v>14145</v>
      </c>
      <c r="J1155" s="27"/>
      <c r="K1155" s="27">
        <v>14145</v>
      </c>
      <c r="L1155" s="18"/>
      <c r="M1155" s="32">
        <f>SUM((K1155/G1155)-1)</f>
        <v>-0.15385535682239637</v>
      </c>
    </row>
    <row r="1156" spans="1:13" ht="13.5">
      <c r="A1156" s="15"/>
      <c r="B1156" s="15"/>
      <c r="C1156" s="15"/>
      <c r="D1156" s="12"/>
      <c r="E1156" s="20"/>
      <c r="F1156" s="12"/>
      <c r="G1156" s="27"/>
      <c r="H1156" s="12"/>
      <c r="I1156" s="27"/>
      <c r="J1156" s="27"/>
      <c r="K1156" s="27"/>
      <c r="L1156" s="18"/>
      <c r="M1156" s="32"/>
    </row>
    <row r="1157" spans="1:13" ht="13.5">
      <c r="A1157" s="15" t="s">
        <v>623</v>
      </c>
      <c r="B1157" s="15"/>
      <c r="C1157" s="15" t="s">
        <v>622</v>
      </c>
      <c r="D1157" s="12"/>
      <c r="E1157" s="12">
        <v>-443.33</v>
      </c>
      <c r="F1157" s="12"/>
      <c r="G1157" s="12">
        <v>0</v>
      </c>
      <c r="H1157" s="12"/>
      <c r="I1157" s="12">
        <v>0</v>
      </c>
      <c r="J1157" s="12"/>
      <c r="K1157" s="12">
        <v>0</v>
      </c>
      <c r="L1157" s="12"/>
      <c r="M1157" s="1"/>
    </row>
    <row r="1158" spans="1:13" ht="13.5">
      <c r="A1158" s="15"/>
      <c r="B1158" s="15"/>
      <c r="C1158" s="15"/>
      <c r="D1158" s="12"/>
      <c r="E1158" s="12"/>
      <c r="F1158" s="12"/>
      <c r="G1158" s="12"/>
      <c r="H1158" s="12"/>
      <c r="I1158" s="12"/>
      <c r="J1158" s="12"/>
      <c r="K1158" s="12"/>
      <c r="L1158" s="12"/>
      <c r="M1158" s="1"/>
    </row>
    <row r="1159" spans="1:13" ht="13.5">
      <c r="A1159" s="14" t="s">
        <v>487</v>
      </c>
      <c r="B1159" s="15"/>
      <c r="C1159" s="15" t="s">
        <v>488</v>
      </c>
      <c r="D1159" s="12"/>
      <c r="E1159" s="27">
        <v>0</v>
      </c>
      <c r="F1159" s="12"/>
      <c r="G1159" s="27">
        <v>0</v>
      </c>
      <c r="H1159" s="12"/>
      <c r="I1159" s="27">
        <v>1</v>
      </c>
      <c r="J1159" s="27"/>
      <c r="K1159" s="27">
        <v>1</v>
      </c>
      <c r="L1159" s="18"/>
      <c r="M1159" s="32">
        <v>0</v>
      </c>
    </row>
    <row r="1160" spans="1:13" ht="13.5">
      <c r="A1160" s="53" t="s">
        <v>9</v>
      </c>
      <c r="B1160" s="15"/>
      <c r="C1160" s="53" t="s">
        <v>9</v>
      </c>
      <c r="D1160" s="16"/>
      <c r="E1160" s="16" t="s">
        <v>9</v>
      </c>
      <c r="F1160" s="16"/>
      <c r="G1160" s="16" t="s">
        <v>9</v>
      </c>
      <c r="H1160" s="12"/>
      <c r="I1160" s="16" t="s">
        <v>9</v>
      </c>
      <c r="J1160" s="12"/>
      <c r="K1160" s="16" t="s">
        <v>9</v>
      </c>
      <c r="L1160" s="16"/>
      <c r="M1160" s="16" t="s">
        <v>9</v>
      </c>
    </row>
    <row r="1161" spans="1:13" ht="13.5">
      <c r="A1161" s="53"/>
      <c r="B1161" s="15"/>
      <c r="C1161" s="53"/>
      <c r="D1161" s="16"/>
      <c r="E1161" s="16"/>
      <c r="F1161" s="16"/>
      <c r="G1161" s="16"/>
      <c r="H1161" s="16"/>
      <c r="I1161" s="16"/>
      <c r="J1161" s="16"/>
      <c r="K1161" s="16"/>
      <c r="L1161" s="16"/>
      <c r="M1161" s="1"/>
    </row>
    <row r="1162" spans="1:13" ht="13.5">
      <c r="A1162" s="14" t="s">
        <v>113</v>
      </c>
      <c r="B1162" s="15"/>
      <c r="C1162" s="15"/>
      <c r="D1162" s="12"/>
      <c r="E1162" s="18">
        <f>SUM(E1148:E1159)</f>
        <v>418591.17</v>
      </c>
      <c r="F1162" s="12"/>
      <c r="G1162" s="18">
        <f>SUM(G1148:G1159)</f>
        <v>300855</v>
      </c>
      <c r="H1162" s="18"/>
      <c r="I1162" s="18">
        <f>SUM(I1148:I1159)</f>
        <v>297616</v>
      </c>
      <c r="J1162" s="18"/>
      <c r="K1162" s="18">
        <f>SUM(K1148:K1159)</f>
        <v>297616</v>
      </c>
      <c r="L1162" s="18">
        <f>+K1162-G1162</f>
        <v>-3239</v>
      </c>
      <c r="M1162" s="32">
        <f>SUM((K1162/G1162)-1)</f>
        <v>-0.010765983613368557</v>
      </c>
    </row>
    <row r="1163" spans="1:13" ht="13.5">
      <c r="A1163" s="12"/>
      <c r="B1163" s="12"/>
      <c r="C1163" s="12"/>
      <c r="D1163" s="12"/>
      <c r="E1163" s="16" t="s">
        <v>3</v>
      </c>
      <c r="F1163" s="16" t="s">
        <v>3</v>
      </c>
      <c r="G1163" s="16" t="s">
        <v>3</v>
      </c>
      <c r="H1163" s="16" t="s">
        <v>3</v>
      </c>
      <c r="I1163" s="16" t="s">
        <v>3</v>
      </c>
      <c r="J1163" s="16"/>
      <c r="K1163" s="16" t="s">
        <v>3</v>
      </c>
      <c r="L1163" s="16"/>
      <c r="M1163" s="16" t="s">
        <v>3</v>
      </c>
    </row>
    <row r="1164" spans="1:13" ht="13.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"/>
    </row>
    <row r="1165" spans="1:13" ht="13.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"/>
    </row>
    <row r="1166" spans="1:13" ht="13.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"/>
    </row>
    <row r="1167" spans="1:13" ht="13.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"/>
    </row>
    <row r="1168" spans="1:13" ht="13.5">
      <c r="A1168" s="14" t="s">
        <v>112</v>
      </c>
      <c r="B1168" s="15"/>
      <c r="C1168" s="15"/>
      <c r="D1168" s="12"/>
      <c r="E1168" s="18">
        <f>SUM(E1126)</f>
        <v>4740873.969999999</v>
      </c>
      <c r="F1168" s="12"/>
      <c r="G1168" s="18">
        <f>SUM(G1126)</f>
        <v>5157432</v>
      </c>
      <c r="H1168" s="18"/>
      <c r="I1168" s="18">
        <f>SUM(I1126)</f>
        <v>5467174</v>
      </c>
      <c r="J1168" s="18"/>
      <c r="K1168" s="67">
        <f>SUM(K1126)</f>
        <v>5267876</v>
      </c>
      <c r="L1168" s="18">
        <f>+K1168-G1168</f>
        <v>110444</v>
      </c>
      <c r="M1168" s="32">
        <f>SUM((K1168/G1168)-1)</f>
        <v>0.021414533434468863</v>
      </c>
    </row>
    <row r="1169" spans="1:13" ht="13.5">
      <c r="A1169" s="14" t="s">
        <v>113</v>
      </c>
      <c r="B1169" s="15"/>
      <c r="C1169" s="15"/>
      <c r="D1169" s="12"/>
      <c r="E1169" s="18">
        <f>SUM(E1162)</f>
        <v>418591.17</v>
      </c>
      <c r="F1169" s="12"/>
      <c r="G1169" s="18">
        <f>SUM(G1162)</f>
        <v>300855</v>
      </c>
      <c r="H1169" s="12"/>
      <c r="I1169" s="18">
        <f>SUM(I1162)</f>
        <v>297616</v>
      </c>
      <c r="J1169" s="12"/>
      <c r="K1169" s="67">
        <f>SUM(K1162)</f>
        <v>297616</v>
      </c>
      <c r="L1169" s="18">
        <f>+K1169-G1169</f>
        <v>-3239</v>
      </c>
      <c r="M1169" s="32">
        <f>SUM((K1169/G1169)-1)</f>
        <v>-0.010765983613368557</v>
      </c>
    </row>
    <row r="1170" spans="1:13" ht="13.5">
      <c r="A1170" s="15"/>
      <c r="B1170" s="15"/>
      <c r="C1170" s="15"/>
      <c r="D1170" s="12"/>
      <c r="E1170" s="16" t="s">
        <v>9</v>
      </c>
      <c r="F1170" s="12"/>
      <c r="G1170" s="16" t="s">
        <v>9</v>
      </c>
      <c r="H1170" s="12"/>
      <c r="I1170" s="16" t="s">
        <v>9</v>
      </c>
      <c r="J1170" s="12"/>
      <c r="K1170" s="16" t="s">
        <v>9</v>
      </c>
      <c r="L1170" s="16"/>
      <c r="M1170" s="16" t="s">
        <v>9</v>
      </c>
    </row>
    <row r="1171" spans="1:13" ht="13.5">
      <c r="A1171" s="14" t="s">
        <v>114</v>
      </c>
      <c r="B1171" s="15"/>
      <c r="C1171" s="15"/>
      <c r="D1171" s="12"/>
      <c r="E1171" s="18">
        <f>SUM(E1168+E1169)</f>
        <v>5159465.139999999</v>
      </c>
      <c r="F1171" s="12"/>
      <c r="G1171" s="18">
        <f>SUM(G1168+G1169)</f>
        <v>5458287</v>
      </c>
      <c r="H1171" s="18"/>
      <c r="I1171" s="18">
        <f>SUM(I1168+I1169)</f>
        <v>5764790</v>
      </c>
      <c r="J1171" s="18"/>
      <c r="K1171" s="67">
        <f>SUM(K1168+K1169)</f>
        <v>5565492</v>
      </c>
      <c r="L1171" s="67">
        <f>SUM(L1168+L1169)</f>
        <v>107205</v>
      </c>
      <c r="M1171" s="32">
        <f>SUM((K1171/G1171)-1)</f>
        <v>0.019640777408736376</v>
      </c>
    </row>
    <row r="1172" spans="1:13" ht="13.5">
      <c r="A1172" s="12"/>
      <c r="B1172" s="12"/>
      <c r="C1172" s="12"/>
      <c r="D1172" s="12"/>
      <c r="E1172" s="16" t="s">
        <v>3</v>
      </c>
      <c r="F1172" s="16" t="s">
        <v>3</v>
      </c>
      <c r="G1172" s="16" t="s">
        <v>3</v>
      </c>
      <c r="H1172" s="16" t="s">
        <v>3</v>
      </c>
      <c r="I1172" s="16" t="s">
        <v>3</v>
      </c>
      <c r="J1172" s="16"/>
      <c r="K1172" s="16" t="s">
        <v>3</v>
      </c>
      <c r="L1172" s="16"/>
      <c r="M1172" s="16" t="s">
        <v>3</v>
      </c>
    </row>
    <row r="1173" spans="1:13" ht="13.5">
      <c r="A1173" s="12"/>
      <c r="B1173" s="12"/>
      <c r="C1173" s="12"/>
      <c r="D1173" s="12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3.5">
      <c r="A1174" s="12"/>
      <c r="B1174" s="12"/>
      <c r="C1174" s="12"/>
      <c r="D1174" s="12"/>
      <c r="E1174" s="12"/>
      <c r="F1174" s="12"/>
      <c r="G1174" s="16"/>
      <c r="H1174" s="12"/>
      <c r="I1174" s="16"/>
      <c r="J1174" s="12"/>
      <c r="K1174" s="18"/>
      <c r="L1174" s="16"/>
      <c r="M1174" s="32"/>
    </row>
    <row r="1175" spans="1:13" ht="13.5">
      <c r="A1175" s="15"/>
      <c r="B1175" s="15"/>
      <c r="C1175" s="15"/>
      <c r="D1175" s="12"/>
      <c r="E1175" s="12"/>
      <c r="F1175" s="12"/>
      <c r="G1175" s="16"/>
      <c r="H1175" s="12"/>
      <c r="I1175" s="16"/>
      <c r="J1175" s="12"/>
      <c r="K1175" s="18"/>
      <c r="L1175" s="16"/>
      <c r="M1175" s="16"/>
    </row>
    <row r="1176" spans="1:13" ht="13.5">
      <c r="A1176" s="15"/>
      <c r="B1176" s="15"/>
      <c r="C1176" s="15"/>
      <c r="D1176" s="12"/>
      <c r="E1176" s="12"/>
      <c r="F1176" s="12"/>
      <c r="G1176" s="16"/>
      <c r="H1176" s="16"/>
      <c r="I1176" s="16"/>
      <c r="J1176" s="16"/>
      <c r="K1176" s="18"/>
      <c r="L1176" s="16"/>
      <c r="M1176" s="32"/>
    </row>
    <row r="1177" spans="1:13" ht="13.5">
      <c r="A1177" s="15"/>
      <c r="B1177" s="15"/>
      <c r="C1177" s="15"/>
      <c r="D1177" s="12"/>
      <c r="E1177" s="12"/>
      <c r="F1177" s="12"/>
      <c r="G1177" s="16"/>
      <c r="H1177" s="12"/>
      <c r="I1177" s="16"/>
      <c r="K1177" s="18"/>
      <c r="L1177" s="16"/>
      <c r="M1177" s="62"/>
    </row>
    <row r="1178" spans="1:12" ht="13.5">
      <c r="A1178" s="15" t="s">
        <v>600</v>
      </c>
      <c r="B1178" s="15"/>
      <c r="C1178" s="15"/>
      <c r="D1178" s="12"/>
      <c r="E1178" s="12"/>
      <c r="F1178" s="12"/>
      <c r="G1178" s="16"/>
      <c r="H1178" s="16"/>
      <c r="I1178" s="16"/>
      <c r="J1178" s="16"/>
      <c r="K1178" s="16"/>
      <c r="L1178" s="16"/>
    </row>
    <row r="1179" spans="1:3" ht="13.5">
      <c r="A1179" s="15"/>
      <c r="B1179" s="15"/>
      <c r="C1179" s="15"/>
    </row>
    <row r="1180" spans="1:12" ht="13.5">
      <c r="A1180" s="15" t="s">
        <v>570</v>
      </c>
      <c r="B1180" s="15"/>
      <c r="C1180" s="15"/>
      <c r="D1180" s="12"/>
      <c r="E1180" s="12"/>
      <c r="F1180" s="12"/>
      <c r="G1180" s="12"/>
      <c r="H1180" s="13"/>
      <c r="I1180" s="13"/>
      <c r="J1180" s="13"/>
      <c r="K1180" s="13"/>
      <c r="L1180" s="13"/>
    </row>
    <row r="1181" spans="1:12" ht="13.5">
      <c r="A1181" s="15"/>
      <c r="B1181" s="15"/>
      <c r="C1181" s="15"/>
      <c r="D1181" s="15"/>
      <c r="E1181" s="15"/>
      <c r="F1181" s="15"/>
      <c r="G1181" s="13"/>
      <c r="H1181" s="13"/>
      <c r="I1181" s="13"/>
      <c r="J1181" s="13"/>
      <c r="K1181" s="13"/>
      <c r="L1181" s="13"/>
    </row>
    <row r="1182" spans="1:12" ht="13.5">
      <c r="A1182" s="15"/>
      <c r="B1182" s="15"/>
      <c r="C1182" s="15"/>
      <c r="D1182" s="15"/>
      <c r="E1182" s="15"/>
      <c r="F1182" s="15"/>
      <c r="G1182" s="13"/>
      <c r="H1182" s="13"/>
      <c r="I1182" s="13"/>
      <c r="J1182" s="13"/>
      <c r="K1182" s="13"/>
      <c r="L1182" s="13"/>
    </row>
    <row r="1183" spans="1:12" ht="13.5">
      <c r="A1183" s="15"/>
      <c r="B1183" s="15"/>
      <c r="C1183" s="15"/>
      <c r="D1183" s="13"/>
      <c r="E1183" s="13"/>
      <c r="F1183" s="13"/>
      <c r="G1183" s="13"/>
      <c r="H1183" s="13"/>
      <c r="I1183" s="13"/>
      <c r="J1183" s="13"/>
      <c r="K1183" s="13"/>
      <c r="L1183" s="13"/>
    </row>
    <row r="1184" spans="1:12" ht="13.5">
      <c r="A1184" s="15"/>
      <c r="B1184" s="15"/>
      <c r="C1184" s="15"/>
      <c r="D1184" s="16"/>
      <c r="E1184" s="16"/>
      <c r="F1184" s="16"/>
      <c r="G1184" s="16"/>
      <c r="H1184" s="12"/>
      <c r="I1184" s="12"/>
      <c r="J1184" s="12"/>
      <c r="K1184" s="16"/>
      <c r="L1184" s="16"/>
    </row>
    <row r="1185" spans="1:12" ht="13.5">
      <c r="A1185" s="17"/>
      <c r="B1185" s="12"/>
      <c r="C1185" s="17"/>
      <c r="D1185" s="17"/>
      <c r="E1185" s="17"/>
      <c r="F1185" s="17"/>
      <c r="G1185" s="18"/>
      <c r="H1185" s="18"/>
      <c r="I1185" s="18"/>
      <c r="J1185" s="18"/>
      <c r="K1185" s="18"/>
      <c r="L1185" s="18"/>
    </row>
    <row r="1186" spans="1:12" ht="13.5">
      <c r="A1186" s="17"/>
      <c r="B1186" s="12"/>
      <c r="C1186" s="17"/>
      <c r="D1186" s="17"/>
      <c r="E1186" s="17"/>
      <c r="F1186" s="17"/>
      <c r="G1186" s="19"/>
      <c r="H1186" s="18"/>
      <c r="I1186" s="18"/>
      <c r="J1186" s="18"/>
      <c r="K1186" s="26"/>
      <c r="L1186" s="26"/>
    </row>
    <row r="1187" spans="1:12" ht="13.5">
      <c r="A1187" s="16"/>
      <c r="B1187" s="12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</row>
    <row r="1188" spans="1:12" ht="13.5">
      <c r="A1188" s="17"/>
      <c r="B1188" s="12"/>
      <c r="C1188" s="12"/>
      <c r="D1188" s="12"/>
      <c r="E1188" s="12"/>
      <c r="F1188" s="12"/>
      <c r="G1188" s="18"/>
      <c r="H1188" s="18"/>
      <c r="I1188" s="18"/>
      <c r="J1188" s="18"/>
      <c r="K1188" s="18"/>
      <c r="L1188" s="18"/>
    </row>
    <row r="1189" spans="1:12" ht="13.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</row>
    <row r="1190" spans="1:12" ht="13.5">
      <c r="A1190" s="17"/>
      <c r="B1190" s="12"/>
      <c r="C1190" s="17"/>
      <c r="D1190" s="17"/>
      <c r="E1190" s="17"/>
      <c r="F1190" s="17"/>
      <c r="G1190" s="18"/>
      <c r="H1190" s="18"/>
      <c r="I1190" s="18"/>
      <c r="J1190" s="18"/>
      <c r="K1190" s="18"/>
      <c r="L1190" s="18"/>
    </row>
    <row r="1191" spans="1:12" ht="13.5">
      <c r="A1191" s="17"/>
      <c r="B1191" s="12"/>
      <c r="C1191" s="17"/>
      <c r="D1191" s="17"/>
      <c r="E1191" s="17"/>
      <c r="F1191" s="17"/>
      <c r="G1191" s="19"/>
      <c r="H1191" s="12"/>
      <c r="I1191" s="12"/>
      <c r="J1191" s="12"/>
      <c r="K1191" s="12"/>
      <c r="L1191" s="12"/>
    </row>
    <row r="1192" spans="1:12" ht="13.5">
      <c r="A1192" s="17"/>
      <c r="B1192" s="12"/>
      <c r="C1192" s="17"/>
      <c r="D1192" s="17"/>
      <c r="E1192" s="17"/>
      <c r="F1192" s="17"/>
      <c r="G1192" s="19"/>
      <c r="H1192" s="12"/>
      <c r="I1192" s="12"/>
      <c r="J1192" s="12"/>
      <c r="K1192" s="12"/>
      <c r="L1192" s="12"/>
    </row>
    <row r="1193" spans="1:12" ht="13.5">
      <c r="A1193" s="16"/>
      <c r="B1193" s="12"/>
      <c r="C1193" s="16"/>
      <c r="D1193" s="16"/>
      <c r="E1193" s="16"/>
      <c r="F1193" s="16"/>
      <c r="G1193" s="16"/>
      <c r="H1193" s="12"/>
      <c r="I1193" s="12"/>
      <c r="J1193" s="12"/>
      <c r="K1193" s="16"/>
      <c r="L1193" s="16"/>
    </row>
    <row r="1194" spans="1:12" ht="13.5">
      <c r="A1194" s="17"/>
      <c r="B1194" s="12"/>
      <c r="C1194" s="12"/>
      <c r="D1194" s="12"/>
      <c r="E1194" s="12"/>
      <c r="F1194" s="12"/>
      <c r="G1194" s="18"/>
      <c r="H1194" s="18"/>
      <c r="I1194" s="18"/>
      <c r="J1194" s="18"/>
      <c r="K1194" s="18"/>
      <c r="L1194" s="18"/>
    </row>
    <row r="1195" spans="1:12" ht="13.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</row>
    <row r="1196" spans="1:11" ht="30">
      <c r="A1196" s="17"/>
      <c r="B1196" s="12"/>
      <c r="C1196" s="81" t="s">
        <v>618</v>
      </c>
      <c r="D1196" s="81"/>
      <c r="E1196" s="82"/>
      <c r="F1196" s="82"/>
      <c r="G1196" s="82"/>
      <c r="H1196" s="18"/>
      <c r="I1196" s="18"/>
      <c r="J1196" s="18"/>
      <c r="K1196" s="61"/>
    </row>
    <row r="1197" spans="1:12" ht="15.75">
      <c r="A1197" s="86"/>
      <c r="B1197" s="86"/>
      <c r="C1197" s="86"/>
      <c r="D1197" s="86"/>
      <c r="E1197" s="86"/>
      <c r="F1197" s="86"/>
      <c r="G1197" s="86"/>
      <c r="H1197" s="86"/>
      <c r="I1197" s="86"/>
      <c r="J1197" s="86"/>
      <c r="K1197" s="86"/>
      <c r="L1197" s="18"/>
    </row>
    <row r="1198" spans="1:12" ht="13.5">
      <c r="A1198" s="16"/>
      <c r="B1198" s="12"/>
      <c r="C1198" s="16"/>
      <c r="D1198" s="16"/>
      <c r="E1198" s="16"/>
      <c r="F1198" s="16"/>
      <c r="G1198" s="16"/>
      <c r="H1198" s="12"/>
      <c r="I1198" s="12"/>
      <c r="J1198" s="12"/>
      <c r="K1198" s="16"/>
      <c r="L1198" s="16"/>
    </row>
    <row r="1199" spans="1:12" ht="13.5">
      <c r="A1199" s="17"/>
      <c r="B1199" s="12"/>
      <c r="C1199" s="12"/>
      <c r="D1199" s="12"/>
      <c r="E1199" s="12"/>
      <c r="F1199" s="12"/>
      <c r="G1199" s="18"/>
      <c r="H1199" s="18"/>
      <c r="I1199" s="18"/>
      <c r="J1199" s="18"/>
      <c r="K1199" s="18"/>
      <c r="L1199" s="18"/>
    </row>
    <row r="1200" spans="1:12" ht="13.5">
      <c r="A1200" s="12"/>
      <c r="B1200" s="12"/>
      <c r="C1200" s="12"/>
      <c r="D1200" s="12"/>
      <c r="E1200" s="12"/>
      <c r="F1200" s="12"/>
      <c r="G1200" s="16"/>
      <c r="H1200" s="12"/>
      <c r="I1200" s="12"/>
      <c r="J1200" s="12"/>
      <c r="K1200" s="16"/>
      <c r="L1200" s="16"/>
    </row>
    <row r="1201" spans="1:12" ht="13.5">
      <c r="A1201" s="17"/>
      <c r="B1201" s="12"/>
      <c r="C1201" s="12"/>
      <c r="D1201" s="12"/>
      <c r="E1201" s="12"/>
      <c r="F1201" s="12"/>
      <c r="G1201" s="18"/>
      <c r="H1201" s="18"/>
      <c r="I1201" s="18"/>
      <c r="J1201" s="18"/>
      <c r="K1201" s="18"/>
      <c r="L1201" s="18"/>
    </row>
    <row r="1202" spans="1:12" ht="13.5">
      <c r="A1202" s="16"/>
      <c r="B1202" s="12"/>
      <c r="C1202" s="16"/>
      <c r="D1202" s="16"/>
      <c r="E1202" s="16"/>
      <c r="F1202" s="16"/>
      <c r="G1202" s="16"/>
      <c r="H1202" s="12"/>
      <c r="I1202" s="12"/>
      <c r="J1202" s="12"/>
      <c r="K1202" s="16"/>
      <c r="L1202" s="16"/>
    </row>
    <row r="1203" spans="1:12" ht="13.5">
      <c r="A1203" s="17"/>
      <c r="B1203" s="12"/>
      <c r="C1203" s="12"/>
      <c r="D1203" s="12"/>
      <c r="E1203" s="12"/>
      <c r="F1203" s="12"/>
      <c r="G1203" s="18"/>
      <c r="H1203" s="18"/>
      <c r="I1203" s="18"/>
      <c r="J1203" s="18"/>
      <c r="K1203" s="18"/>
      <c r="L1203" s="18"/>
    </row>
    <row r="1204" spans="1:12" ht="13.5">
      <c r="A1204" s="12"/>
      <c r="B1204" s="12"/>
      <c r="C1204" s="12"/>
      <c r="D1204" s="12"/>
      <c r="E1204" s="12"/>
      <c r="F1204" s="12"/>
      <c r="G1204" s="16"/>
      <c r="H1204" s="16"/>
      <c r="I1204" s="16"/>
      <c r="J1204" s="16"/>
      <c r="K1204" s="16"/>
      <c r="L1204" s="16"/>
    </row>
    <row r="1205" spans="1:12" ht="13.5">
      <c r="A1205" s="12"/>
      <c r="B1205" s="12"/>
      <c r="C1205" s="12"/>
      <c r="D1205" s="12"/>
      <c r="E1205" s="12"/>
      <c r="F1205" s="12"/>
      <c r="G1205" s="35"/>
      <c r="H1205" s="16"/>
      <c r="I1205" s="16"/>
      <c r="J1205" s="16"/>
      <c r="K1205" s="35"/>
      <c r="L1205" s="35"/>
    </row>
    <row r="1206" spans="1:12" ht="13.5">
      <c r="A1206" s="12"/>
      <c r="B1206" s="12"/>
      <c r="C1206" s="12"/>
      <c r="D1206" s="12"/>
      <c r="E1206" s="12"/>
      <c r="F1206" s="12"/>
      <c r="G1206" s="16"/>
      <c r="H1206" s="12"/>
      <c r="I1206" s="12"/>
      <c r="J1206" s="12"/>
      <c r="K1206" s="16"/>
      <c r="L1206" s="16"/>
    </row>
    <row r="1207" spans="1:12" ht="13.5">
      <c r="A1207" s="12"/>
      <c r="B1207" s="12"/>
      <c r="C1207" s="12"/>
      <c r="D1207" s="12"/>
      <c r="E1207" s="12"/>
      <c r="F1207" s="12"/>
      <c r="G1207" s="16"/>
      <c r="H1207" s="16"/>
      <c r="I1207" s="16"/>
      <c r="J1207" s="16"/>
      <c r="K1207" s="16"/>
      <c r="L1207" s="16"/>
    </row>
    <row r="1208" spans="1:12" ht="13.5">
      <c r="A1208" s="12"/>
      <c r="B1208" s="12"/>
      <c r="C1208" s="12"/>
      <c r="D1208" s="12"/>
      <c r="E1208" s="12"/>
      <c r="F1208" s="12"/>
      <c r="G1208" s="16"/>
      <c r="H1208" s="16"/>
      <c r="I1208" s="16"/>
      <c r="J1208" s="16"/>
      <c r="K1208" s="16"/>
      <c r="L1208" s="16"/>
    </row>
    <row r="1209" spans="1:12" ht="13.5">
      <c r="A1209" s="12"/>
      <c r="B1209" s="12"/>
      <c r="C1209" s="12"/>
      <c r="D1209" s="12"/>
      <c r="E1209" s="12"/>
      <c r="F1209" s="12"/>
      <c r="G1209" s="16"/>
      <c r="H1209" s="16"/>
      <c r="I1209" s="16"/>
      <c r="J1209" s="16"/>
      <c r="K1209" s="16"/>
      <c r="L1209" s="16"/>
    </row>
    <row r="1210" spans="1:12" ht="13.5">
      <c r="A1210" s="12"/>
      <c r="B1210" s="12"/>
      <c r="C1210" s="12"/>
      <c r="D1210" s="12"/>
      <c r="E1210" s="12"/>
      <c r="F1210" s="12"/>
      <c r="G1210" s="16"/>
      <c r="H1210" s="16"/>
      <c r="I1210" s="16"/>
      <c r="J1210" s="16"/>
      <c r="K1210" s="16"/>
      <c r="L1210" s="16"/>
    </row>
    <row r="1211" spans="1:12" ht="13.5">
      <c r="A1211" s="12"/>
      <c r="B1211" s="12"/>
      <c r="C1211" s="12"/>
      <c r="D1211" s="12"/>
      <c r="E1211" s="12"/>
      <c r="F1211" s="12"/>
      <c r="G1211" s="16"/>
      <c r="H1211" s="16"/>
      <c r="I1211" s="16"/>
      <c r="J1211" s="16"/>
      <c r="K1211" s="16"/>
      <c r="L1211" s="16"/>
    </row>
    <row r="1212" spans="1:12" ht="13.5">
      <c r="A1212" s="12"/>
      <c r="B1212" s="12"/>
      <c r="C1212" s="12"/>
      <c r="D1212" s="12"/>
      <c r="E1212" s="12"/>
      <c r="F1212" s="12"/>
      <c r="G1212" s="16"/>
      <c r="H1212" s="16"/>
      <c r="I1212" s="16"/>
      <c r="J1212" s="16"/>
      <c r="K1212" s="16"/>
      <c r="L1212" s="16"/>
    </row>
    <row r="1213" spans="1:12" ht="13.5">
      <c r="A1213" s="12"/>
      <c r="B1213" s="12"/>
      <c r="C1213" s="12"/>
      <c r="D1213" s="12"/>
      <c r="E1213" s="12"/>
      <c r="F1213" s="12"/>
      <c r="G1213" s="16"/>
      <c r="H1213" s="16"/>
      <c r="I1213" s="16"/>
      <c r="J1213" s="16"/>
      <c r="K1213" s="16"/>
      <c r="L1213" s="16"/>
    </row>
    <row r="1214" spans="1:12" ht="13.5">
      <c r="A1214" s="12"/>
      <c r="B1214" s="12"/>
      <c r="C1214" s="12"/>
      <c r="D1214" s="12"/>
      <c r="E1214" s="12"/>
      <c r="F1214" s="12"/>
      <c r="G1214" s="16"/>
      <c r="H1214" s="16"/>
      <c r="I1214" s="16"/>
      <c r="J1214" s="16"/>
      <c r="K1214" s="16"/>
      <c r="L1214" s="16"/>
    </row>
    <row r="1215" spans="1:12" ht="12.75">
      <c r="A1215" s="2"/>
      <c r="B1215" s="1"/>
      <c r="C1215" s="2"/>
      <c r="D1215" s="2"/>
      <c r="E1215" s="2"/>
      <c r="F1215" s="2"/>
      <c r="G1215" s="1"/>
      <c r="H1215" s="1"/>
      <c r="I1215" s="1"/>
      <c r="J1215" s="1"/>
      <c r="K1215" s="1"/>
      <c r="L1215" s="1"/>
    </row>
    <row r="1216" spans="1:12" ht="12.75">
      <c r="A1216" s="3"/>
      <c r="B1216" s="3"/>
      <c r="C1216" s="3"/>
      <c r="D1216" s="3"/>
      <c r="E1216" s="3"/>
      <c r="F1216" s="3"/>
      <c r="G1216" s="3"/>
      <c r="H1216" s="1"/>
      <c r="I1216" s="1"/>
      <c r="J1216" s="1"/>
      <c r="K1216" s="1"/>
      <c r="L1216" s="1"/>
    </row>
    <row r="1217" spans="1:12" ht="12.75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2"/>
      <c r="B1219" s="1"/>
      <c r="C1219" s="2"/>
      <c r="D1219" s="2"/>
      <c r="E1219" s="2"/>
      <c r="F1219" s="2"/>
      <c r="G1219" s="1"/>
      <c r="H1219" s="1"/>
      <c r="I1219" s="1"/>
      <c r="J1219" s="1"/>
      <c r="K1219" s="1"/>
      <c r="L1219" s="1"/>
    </row>
    <row r="1220" spans="1:12" ht="12.75">
      <c r="A1220" s="2"/>
      <c r="B1220" s="1"/>
      <c r="C1220" s="2"/>
      <c r="D1220" s="2"/>
      <c r="E1220" s="2"/>
      <c r="F1220" s="2"/>
      <c r="G1220" s="1"/>
      <c r="H1220" s="1"/>
      <c r="I1220" s="1"/>
      <c r="J1220" s="1"/>
      <c r="K1220" s="1"/>
      <c r="L1220" s="1"/>
    </row>
    <row r="1221" spans="1:12" ht="12.75">
      <c r="A1221" s="2"/>
      <c r="B1221" s="1"/>
      <c r="C1221" s="2"/>
      <c r="D1221" s="2"/>
      <c r="E1221" s="2"/>
      <c r="F1221" s="2"/>
      <c r="G1221" s="1"/>
      <c r="H1221" s="1"/>
      <c r="I1221" s="1"/>
      <c r="J1221" s="1"/>
      <c r="K1221" s="1"/>
      <c r="L1221" s="1"/>
    </row>
    <row r="1222" spans="1:12" ht="12.75">
      <c r="A1222" s="3"/>
      <c r="B1222" s="3"/>
      <c r="C1222" s="3"/>
      <c r="D1222" s="3"/>
      <c r="E1222" s="3"/>
      <c r="F1222" s="3"/>
      <c r="G1222" s="3"/>
      <c r="H1222" s="1"/>
      <c r="I1222" s="1"/>
      <c r="J1222" s="1"/>
      <c r="K1222" s="1"/>
      <c r="L1222" s="1"/>
    </row>
    <row r="1223" spans="1:12" ht="12.75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</sheetData>
  <sheetProtection/>
  <mergeCells count="90">
    <mergeCell ref="A1086:K1086"/>
    <mergeCell ref="A1087:K1087"/>
    <mergeCell ref="A1137:K1137"/>
    <mergeCell ref="A1138:K1138"/>
    <mergeCell ref="A1139:K1139"/>
    <mergeCell ref="A1140:K1140"/>
    <mergeCell ref="A997:K997"/>
    <mergeCell ref="A998:K998"/>
    <mergeCell ref="A1033:K1033"/>
    <mergeCell ref="A1034:K1034"/>
    <mergeCell ref="A1035:K1035"/>
    <mergeCell ref="A1085:K1085"/>
    <mergeCell ref="A963:K963"/>
    <mergeCell ref="A570:K570"/>
    <mergeCell ref="A571:K571"/>
    <mergeCell ref="A572:K572"/>
    <mergeCell ref="A964:K964"/>
    <mergeCell ref="A996:K996"/>
    <mergeCell ref="A877:K877"/>
    <mergeCell ref="A878:K878"/>
    <mergeCell ref="A906:K906"/>
    <mergeCell ref="A907:K907"/>
    <mergeCell ref="A908:K908"/>
    <mergeCell ref="A962:K962"/>
    <mergeCell ref="A497:K497"/>
    <mergeCell ref="A498:K498"/>
    <mergeCell ref="A463:K463"/>
    <mergeCell ref="A536:K536"/>
    <mergeCell ref="A537:K537"/>
    <mergeCell ref="A876:K876"/>
    <mergeCell ref="A538:K538"/>
    <mergeCell ref="A784:K784"/>
    <mergeCell ref="A422:K422"/>
    <mergeCell ref="A377:K377"/>
    <mergeCell ref="A423:K423"/>
    <mergeCell ref="A461:K461"/>
    <mergeCell ref="A462:K462"/>
    <mergeCell ref="A496:K496"/>
    <mergeCell ref="A95:K95"/>
    <mergeCell ref="A327:K327"/>
    <mergeCell ref="A277:K277"/>
    <mergeCell ref="A378:K378"/>
    <mergeCell ref="A379:K379"/>
    <mergeCell ref="A421:K421"/>
    <mergeCell ref="A172:K172"/>
    <mergeCell ref="A253:K253"/>
    <mergeCell ref="A254:K254"/>
    <mergeCell ref="A252:K252"/>
    <mergeCell ref="A49:K49"/>
    <mergeCell ref="A1:K1"/>
    <mergeCell ref="A2:K2"/>
    <mergeCell ref="A3:K3"/>
    <mergeCell ref="A50:K50"/>
    <mergeCell ref="A51:K51"/>
    <mergeCell ref="A844:K844"/>
    <mergeCell ref="A845:K845"/>
    <mergeCell ref="A135:K135"/>
    <mergeCell ref="A136:K136"/>
    <mergeCell ref="A137:K137"/>
    <mergeCell ref="A211:K211"/>
    <mergeCell ref="A170:K170"/>
    <mergeCell ref="A735:K735"/>
    <mergeCell ref="A171:K171"/>
    <mergeCell ref="A328:K328"/>
    <mergeCell ref="A843:K843"/>
    <mergeCell ref="A93:K93"/>
    <mergeCell ref="A94:K94"/>
    <mergeCell ref="A212:K212"/>
    <mergeCell ref="A213:K213"/>
    <mergeCell ref="A326:K326"/>
    <mergeCell ref="A654:K654"/>
    <mergeCell ref="A687:K687"/>
    <mergeCell ref="A278:K278"/>
    <mergeCell ref="A279:K279"/>
    <mergeCell ref="A733:K733"/>
    <mergeCell ref="A734:K734"/>
    <mergeCell ref="A1197:K1197"/>
    <mergeCell ref="A539:K539"/>
    <mergeCell ref="A601:K601"/>
    <mergeCell ref="A602:K602"/>
    <mergeCell ref="A603:K603"/>
    <mergeCell ref="A626:K626"/>
    <mergeCell ref="A785:K785"/>
    <mergeCell ref="A786:K786"/>
    <mergeCell ref="A627:K627"/>
    <mergeCell ref="A628:K628"/>
    <mergeCell ref="A652:K652"/>
    <mergeCell ref="A653:K653"/>
    <mergeCell ref="A688:K688"/>
    <mergeCell ref="A689:K689"/>
  </mergeCells>
  <printOptions gridLines="1" horizontalCentered="1"/>
  <pageMargins left="0.25" right="0.25" top="0.5" bottom="0" header="0.25" footer="0.5"/>
  <pageSetup fitToHeight="0" fitToWidth="1" horizontalDpi="600" verticalDpi="600" orientation="portrait" scale="89" r:id="rId1"/>
  <headerFooter alignWithMargins="0">
    <oddHeader xml:space="preserve">&amp;L&amp;"-,Regular"Proposed General Government Budget BOS Approved May 18, 2022
 </oddHeader>
    <oddFooter>&amp;C&amp;P&amp;R</oddFooter>
  </headerFooter>
  <rowBreaks count="29" manualBreakCount="29">
    <brk id="48" max="255" man="1"/>
    <brk id="92" max="255" man="1"/>
    <brk id="134" max="255" man="1"/>
    <brk id="169" max="255" man="1"/>
    <brk id="210" max="255" man="1"/>
    <brk id="251" max="255" man="1"/>
    <brk id="276" max="255" man="1"/>
    <brk id="325" max="255" man="1"/>
    <brk id="376" max="255" man="1"/>
    <brk id="420" max="255" man="1"/>
    <brk id="460" max="255" man="1"/>
    <brk id="495" max="255" man="1"/>
    <brk id="534" max="255" man="1"/>
    <brk id="568" max="255" man="1"/>
    <brk id="600" max="255" man="1"/>
    <brk id="624" max="255" man="1"/>
    <brk id="651" max="255" man="1"/>
    <brk id="686" max="255" man="1"/>
    <brk id="732" max="255" man="1"/>
    <brk id="783" max="255" man="1"/>
    <brk id="842" max="255" man="1"/>
    <brk id="875" max="255" man="1"/>
    <brk id="905" max="255" man="1"/>
    <brk id="961" max="255" man="1"/>
    <brk id="995" max="255" man="1"/>
    <brk id="1032" max="255" man="1"/>
    <brk id="1084" max="255" man="1"/>
    <brk id="1136" max="255" man="1"/>
    <brk id="119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Fitzpatrick</dc:creator>
  <cp:keywords/>
  <dc:description/>
  <cp:lastModifiedBy>Karen Fitzpatrick</cp:lastModifiedBy>
  <cp:lastPrinted>2022-05-19T15:47:29Z</cp:lastPrinted>
  <dcterms:created xsi:type="dcterms:W3CDTF">2000-03-14T15:15:04Z</dcterms:created>
  <dcterms:modified xsi:type="dcterms:W3CDTF">2022-05-19T16:50:11Z</dcterms:modified>
  <cp:category/>
  <cp:version/>
  <cp:contentType/>
  <cp:contentStatus/>
</cp:coreProperties>
</file>